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341" windowWidth="9690" windowHeight="6540" firstSheet="1" activeTab="4"/>
  </bookViews>
  <sheets>
    <sheet name="Income Statement" sheetId="1" r:id="rId1"/>
    <sheet name="BalanceSheet" sheetId="2" r:id="rId2"/>
    <sheet name="Stat of Equity" sheetId="3" r:id="rId3"/>
    <sheet name="Cashflow" sheetId="4" r:id="rId4"/>
    <sheet name="Notes" sheetId="5" r:id="rId5"/>
  </sheets>
  <definedNames>
    <definedName name="_xlnm.Print_Area" localSheetId="1">'BalanceSheet'!$A$1:$J$53</definedName>
    <definedName name="_xlnm.Print_Area" localSheetId="0">'Income Statement'!$A$1:$R$50</definedName>
    <definedName name="_xlnm.Print_Area" localSheetId="4">'Notes'!$A$1:$K$199</definedName>
    <definedName name="_xlnm.Print_Titles" localSheetId="3">'Cashflow'!$1:$8</definedName>
    <definedName name="_xlnm.Print_Titles" localSheetId="4">'Notes'!$1:$5</definedName>
  </definedNames>
  <calcPr fullCalcOnLoad="1"/>
</workbook>
</file>

<file path=xl/sharedStrings.xml><?xml version="1.0" encoding="utf-8"?>
<sst xmlns="http://schemas.openxmlformats.org/spreadsheetml/2006/main" count="401" uniqueCount="282">
  <si>
    <t>QUARTERLY REPORT</t>
  </si>
  <si>
    <t>INDIVIDUAL QUARTER</t>
  </si>
  <si>
    <t>CUMULATIVE QUARTER</t>
  </si>
  <si>
    <t xml:space="preserve">CURRENT </t>
  </si>
  <si>
    <t>PRECEDING YEAR</t>
  </si>
  <si>
    <t>YEAR</t>
  </si>
  <si>
    <t xml:space="preserve">CORRESPONDING </t>
  </si>
  <si>
    <t>QUARTER</t>
  </si>
  <si>
    <t>TO DATE</t>
  </si>
  <si>
    <t>PERIOD</t>
  </si>
  <si>
    <t xml:space="preserve"> RM'000</t>
  </si>
  <si>
    <t>CURRENT</t>
  </si>
  <si>
    <t>FINANCIAL</t>
  </si>
  <si>
    <t>YEAR END</t>
  </si>
  <si>
    <t>SHARE CAPITAL</t>
  </si>
  <si>
    <t>RESERVES</t>
  </si>
  <si>
    <t>CURRENT ASSETS</t>
  </si>
  <si>
    <t>CURRENT LIABILITIES</t>
  </si>
  <si>
    <t>Notes</t>
  </si>
  <si>
    <t>Taxation included :-</t>
  </si>
  <si>
    <t>RM'000</t>
  </si>
  <si>
    <t>Others</t>
  </si>
  <si>
    <t>There were no profit forecast prepared and profit guaranteed by the Group.</t>
  </si>
  <si>
    <t>BY ORDER OF THE BOARD</t>
  </si>
  <si>
    <t>There is no pending material litigation for the Group at the date of this report.</t>
  </si>
  <si>
    <t>TAXATION</t>
  </si>
  <si>
    <t>QUOTED SECURITIES</t>
  </si>
  <si>
    <t>STATUS OF CORPORATE PROPOSALS</t>
  </si>
  <si>
    <t>SEGMENTAL INFORMATION</t>
  </si>
  <si>
    <t>CURRENT YEAR PROSPECTS</t>
  </si>
  <si>
    <t>DIVIDENDS</t>
  </si>
  <si>
    <t>GROUP BORROWINGS</t>
  </si>
  <si>
    <t>OFF BALANCE SHEET FINANCIAL INSTRUMENTS</t>
  </si>
  <si>
    <t>MATERIAL LITIGATIONS</t>
  </si>
  <si>
    <t>PERFORMANCE REVIEW ON THE RESULTS OF THE GROUP FOR THE PERIOD</t>
  </si>
  <si>
    <t>CHANGES IN QUARTERLY RESULTS COMPARED TO PRECEDING QUARTER</t>
  </si>
  <si>
    <t>PROFIT FORECAST</t>
  </si>
  <si>
    <t>NET TANGIBLE ASSETS PER SHARE (RM)</t>
  </si>
  <si>
    <t>Revenue</t>
  </si>
  <si>
    <t>MINORITY INTERESTS</t>
  </si>
  <si>
    <t>PROPERTY, PLANT AND EQUIPMENT</t>
  </si>
  <si>
    <t>(COMPANY NO. 2444-M)</t>
  </si>
  <si>
    <t>Cash and bank balances</t>
  </si>
  <si>
    <t>FINANCED BY:-</t>
  </si>
  <si>
    <t>Long Term Bank Borrowings</t>
  </si>
  <si>
    <t>Secured</t>
  </si>
  <si>
    <t>Short Term Bank Borrowings</t>
  </si>
  <si>
    <t xml:space="preserve"> - Term Loans</t>
  </si>
  <si>
    <t xml:space="preserve"> - Bank Overdrafts</t>
  </si>
  <si>
    <t xml:space="preserve"> - Revolving Loan</t>
  </si>
  <si>
    <t>Unsecured</t>
  </si>
  <si>
    <t>Advertising media services</t>
  </si>
  <si>
    <t>n/a</t>
  </si>
  <si>
    <t>Fully diluted</t>
  </si>
  <si>
    <t>- Term Loans</t>
  </si>
  <si>
    <t>Minority interests</t>
  </si>
  <si>
    <t>GOODWILL ON CONSOLIDATION</t>
  </si>
  <si>
    <t>Inventories</t>
  </si>
  <si>
    <t>Trade receivables</t>
  </si>
  <si>
    <t>Other receivables and prepaid expenses</t>
  </si>
  <si>
    <t>Fixed deposits with licensed banks</t>
  </si>
  <si>
    <t>RM '000</t>
  </si>
  <si>
    <t>Trade payables</t>
  </si>
  <si>
    <t>Other payables and accrued expenses</t>
  </si>
  <si>
    <t>Hire purchase creditors</t>
  </si>
  <si>
    <t>Borrowings</t>
  </si>
  <si>
    <t>Borrowings -non current portion</t>
  </si>
  <si>
    <t>LONG-TERM AND DEFERRED LIABILITIES</t>
  </si>
  <si>
    <t xml:space="preserve"> </t>
  </si>
  <si>
    <t>CONDENSED CONSOLIDATED STATEMENTS OF CHANGES IN EQUITY</t>
  </si>
  <si>
    <t>Reserve</t>
  </si>
  <si>
    <t>Total</t>
  </si>
  <si>
    <t>CONDENSED CONSOLIDATED CASH FLOW STATEMENT</t>
  </si>
  <si>
    <t>CASH FLOW FROM OPERATING ACTIVITIES</t>
  </si>
  <si>
    <t>Adjustment for:</t>
  </si>
  <si>
    <t>Interest income</t>
  </si>
  <si>
    <t>Operating profit before working capital changes</t>
  </si>
  <si>
    <t>Interest paid</t>
  </si>
  <si>
    <t>Interest received</t>
  </si>
  <si>
    <t>Revaluation</t>
  </si>
  <si>
    <t xml:space="preserve"> Premium</t>
  </si>
  <si>
    <t>Share</t>
  </si>
  <si>
    <t>Capital</t>
  </si>
  <si>
    <t>Issued</t>
  </si>
  <si>
    <t>General</t>
  </si>
  <si>
    <t>Non-Distributable Reserves</t>
  </si>
  <si>
    <t>Distributable</t>
  </si>
  <si>
    <t>(The Condensed Consolidated Statements of Changes in Equity should be read in conjunction with the Annual Financial Report</t>
  </si>
  <si>
    <t xml:space="preserve">(The Condensed Consolidated Cash Flow Statements should be read in conjunction with the Annual </t>
  </si>
  <si>
    <t>Depreciation of property, plant and equipment</t>
  </si>
  <si>
    <t>Finance costs</t>
  </si>
  <si>
    <t>Amortisation of goodwill on consolidation</t>
  </si>
  <si>
    <t>(Increase)/Decrease in:</t>
  </si>
  <si>
    <t>Increase/(Decrease) in:</t>
  </si>
  <si>
    <t>Cash Generated From Operations</t>
  </si>
  <si>
    <t>Tax paid</t>
  </si>
  <si>
    <t>Amount owing by other related parties</t>
  </si>
  <si>
    <t>CASH FLOWS FROM INVESTING ACTIVITIES</t>
  </si>
  <si>
    <t>Additions to property, plant and equipment</t>
  </si>
  <si>
    <t>CASH FLOWS FROM FINANCING ACTIVITIES</t>
  </si>
  <si>
    <t>Repayment of hire-purchase creditors</t>
  </si>
  <si>
    <t xml:space="preserve">  </t>
  </si>
  <si>
    <t>DEBT AND EQUITY SECURITIES</t>
  </si>
  <si>
    <t>BASIS OF PREPARATION</t>
  </si>
  <si>
    <t>UNUSUAL ITEMS</t>
  </si>
  <si>
    <t>CHANGES IN ESTIMATES</t>
  </si>
  <si>
    <t xml:space="preserve">CHANGES IN THE COMPOSITION OF THE GROUP </t>
  </si>
  <si>
    <t>BERNIE OOI CHIN KHOON</t>
  </si>
  <si>
    <t>Other operating income</t>
  </si>
  <si>
    <t>Staff costs</t>
  </si>
  <si>
    <t>Directors' Remuneration</t>
  </si>
  <si>
    <t>Other operating expenses</t>
  </si>
  <si>
    <t>Profit from operations</t>
  </si>
  <si>
    <t>Income from other investment</t>
  </si>
  <si>
    <t>Income tax expense</t>
  </si>
  <si>
    <t>The figures have not been audited.</t>
  </si>
  <si>
    <t>Cash and cash equivalents at end of financial period</t>
  </si>
  <si>
    <t xml:space="preserve">(The Condensed Consolidated Balance Sheets should be read in conjunction with the Annual </t>
  </si>
  <si>
    <t>CONDENSED CONSOLIDATED BALANCE SHEETS</t>
  </si>
  <si>
    <t xml:space="preserve">(The Condensed Consolidated Income Statements should be read in conjunction with the Annual </t>
  </si>
  <si>
    <t>CONDENSED CONSOLIDATED INCOME STATEMENTS</t>
  </si>
  <si>
    <t>Basic</t>
  </si>
  <si>
    <t>Fixed Deposit with Licensed Bank</t>
  </si>
  <si>
    <t>Bank overdrafts</t>
  </si>
  <si>
    <t>AUDIT REPORT OF PRECEDING ANNUAL FINANCIAL STATEMENTS</t>
  </si>
  <si>
    <t>CASH AND CASH EQUIVALENTS AT END OF FINANCIAL PERIOD COMPRISE THE FOLLOWING:</t>
  </si>
  <si>
    <t xml:space="preserve">Changes in inventories </t>
  </si>
  <si>
    <t>Profit before tax</t>
  </si>
  <si>
    <t>Profit after tax</t>
  </si>
  <si>
    <t>Group</t>
  </si>
  <si>
    <t>Total sales</t>
  </si>
  <si>
    <t>Intersegment sales</t>
  </si>
  <si>
    <t>Revenue:</t>
  </si>
  <si>
    <t>Minority interest</t>
  </si>
  <si>
    <t>Results:</t>
  </si>
  <si>
    <t>Other Information:</t>
  </si>
  <si>
    <t>Depreciation</t>
  </si>
  <si>
    <t>-</t>
  </si>
  <si>
    <t>SHAREHOLDERS' EQUITY</t>
  </si>
  <si>
    <t>Deferred tax liabilities</t>
  </si>
  <si>
    <t>Tax liabilities</t>
  </si>
  <si>
    <t>Reserves -</t>
  </si>
  <si>
    <t>Hire purchase creditors - non current portion</t>
  </si>
  <si>
    <t>Current year income tax</t>
  </si>
  <si>
    <t>Balance as at 1 April, 2002</t>
  </si>
  <si>
    <t>Net profit for the year</t>
  </si>
  <si>
    <t>Total Short Term Bank Borrowings</t>
  </si>
  <si>
    <t>31/03/2003</t>
  </si>
  <si>
    <t>Financial Report for the Year Ended 31 March 2003)</t>
  </si>
  <si>
    <t xml:space="preserve"> for the Year Ended 31 March 2003)</t>
  </si>
  <si>
    <t>Amount owing to associated company</t>
  </si>
  <si>
    <t>Balance as at 1 April, 2003</t>
  </si>
  <si>
    <t>DIVIDENDS PAID</t>
  </si>
  <si>
    <t>Purchases</t>
  </si>
  <si>
    <t>Reserve on</t>
  </si>
  <si>
    <t>Consolidation</t>
  </si>
  <si>
    <t>Acquisition of a subsidiary</t>
  </si>
  <si>
    <t>Gain on disposal of a subsidiary</t>
  </si>
  <si>
    <t>Proceeds from revolving credit</t>
  </si>
  <si>
    <t>Proceeds from term loan</t>
  </si>
  <si>
    <t>Purchase of a subsidiary company - net of cash</t>
  </si>
  <si>
    <t>Proceeds from disposal of a subsidiary company- net of cash</t>
  </si>
  <si>
    <t>Eliminations</t>
  </si>
  <si>
    <t>operations</t>
  </si>
  <si>
    <t>Income from other</t>
  </si>
  <si>
    <t xml:space="preserve"> investments</t>
  </si>
  <si>
    <t>SEASONALITY OR CYCLICALITY  FACTORS</t>
  </si>
  <si>
    <t>The Group's operations were not materially affected by seasonal or cyclical factors.</t>
  </si>
  <si>
    <t>interim period.</t>
  </si>
  <si>
    <t>Segmental revenue and results for the current financial period were as follows :-</t>
  </si>
  <si>
    <t>No geographical segment has been presented as the income is derived wholly in Malaysia.</t>
  </si>
  <si>
    <t>CARRYING AMOUNT OF REVALUED ASSETS</t>
  </si>
  <si>
    <t>MATERIAL SUBSEQUENT  EVENTS</t>
  </si>
  <si>
    <t>CONTINGENT LIABILITIES/ASSETS</t>
  </si>
  <si>
    <t>The directors did not recommend any dividend payment in respect of the current financial period.</t>
  </si>
  <si>
    <t>There are no financial instruments with material off balance sheet risk at the date of this report.</t>
  </si>
  <si>
    <t xml:space="preserve"> UNQUOTED INVESTMENTS AND PROPERTIES</t>
  </si>
  <si>
    <t>There were no sale of unquoted investment and properties, respectively for  financial period.</t>
  </si>
  <si>
    <t>Net Cash Generated In Investing Activities</t>
  </si>
  <si>
    <t>Net Cash Generated In Financing Activities</t>
  </si>
  <si>
    <t>Net Cash Used in Operating Activities</t>
  </si>
  <si>
    <t>Net decrease in cash and cash equivalents</t>
  </si>
  <si>
    <t>Cash and cash equivalents at beginning of financial period</t>
  </si>
  <si>
    <t xml:space="preserve">(Accumulated </t>
  </si>
  <si>
    <t>losses)</t>
  </si>
  <si>
    <t>Retained</t>
  </si>
  <si>
    <t>Profits/</t>
  </si>
  <si>
    <t xml:space="preserve">Exchange </t>
  </si>
  <si>
    <t>Fluctuation</t>
  </si>
  <si>
    <t>Gain on disposal of property, plant and equipment</t>
  </si>
  <si>
    <t>Proceeds from disposal of property, plant and equipment</t>
  </si>
  <si>
    <t>Bad debts written off</t>
  </si>
  <si>
    <t>Allowance for doubtful debts</t>
  </si>
  <si>
    <t>Repayment of term loans</t>
  </si>
  <si>
    <t>RCE CAPITAL BERHAD</t>
  </si>
  <si>
    <t>(Formerly known as Rediffusion Berhad)</t>
  </si>
  <si>
    <t>Translation difference</t>
  </si>
  <si>
    <t>Company Secretary</t>
  </si>
  <si>
    <t>Net profit for the period</t>
  </si>
  <si>
    <t>Earnings per share  (sen)</t>
  </si>
  <si>
    <t>EARNINGS PER ORDINARY SHARE</t>
  </si>
  <si>
    <t>Basic Earnings per share</t>
  </si>
  <si>
    <t>Net profit for the period (RM'000)</t>
  </si>
  <si>
    <t>Basic earnings per share (sen)</t>
  </si>
  <si>
    <t xml:space="preserve">This interim report is unaudited and has been prepared in accordance with MASB 26 "Interim Financial Reporting" </t>
  </si>
  <si>
    <t xml:space="preserve">The accounting policies and methods of computation adopted for the interim financial report are consistent with </t>
  </si>
  <si>
    <t>those adopted for the annual audited financial statements for the year ended 31 March 2003.</t>
  </si>
  <si>
    <t xml:space="preserve">The auditors' report on the Group's annual financial statements for the year ended 31 March 2003 was not subject </t>
  </si>
  <si>
    <t>to any qualification.</t>
  </si>
  <si>
    <t xml:space="preserve">There were no issuances, cancellations, repurchases, resale and repayment of either debt and equity securities </t>
  </si>
  <si>
    <t>during the current interim period.</t>
  </si>
  <si>
    <t xml:space="preserve">performance of the Group was mainly due to gain on disposal of a subsidiary company amounting to </t>
  </si>
  <si>
    <t>RM14.854 million.</t>
  </si>
  <si>
    <t xml:space="preserve">Barring unforeseen circumstances, the Group expects to improve its profitability for the financial year ending </t>
  </si>
  <si>
    <t xml:space="preserve">Group's profitability. </t>
  </si>
  <si>
    <t xml:space="preserve">The effective tax rate of the Group  is lower than the statutory income tax rate for the  financial period due </t>
  </si>
  <si>
    <t>mainly to capital gain on disposal of a subsidiary company which is not taxable.</t>
  </si>
  <si>
    <t xml:space="preserve">The Company does not have in issue any financial instrument or other contract that may entitle its holder to </t>
  </si>
  <si>
    <t>ordinary shares and therefore, dilutive to its basic earnings per share.</t>
  </si>
  <si>
    <t>Current</t>
  </si>
  <si>
    <t>Year</t>
  </si>
  <si>
    <t>Quarter</t>
  </si>
  <si>
    <t>To Date</t>
  </si>
  <si>
    <t>Preceding</t>
  </si>
  <si>
    <t>Corresponding</t>
  </si>
  <si>
    <t>Period</t>
  </si>
  <si>
    <t>Broadcast</t>
  </si>
  <si>
    <t>General trading, Licensing &amp; merchandising</t>
  </si>
  <si>
    <t xml:space="preserve">There are no changes in estimates of amounts reported in the interim period of prior years that have a material </t>
  </si>
  <si>
    <t>effect in the current interim period.</t>
  </si>
  <si>
    <t xml:space="preserve">There were no items during the period affecting assets, liabilities, equity, net income or cash flows that are </t>
  </si>
  <si>
    <t>unusual because of their nature, size or incidence.</t>
  </si>
  <si>
    <t>31/12/2003</t>
  </si>
  <si>
    <t>As at 31 December 2003</t>
  </si>
  <si>
    <t>Balance as at 31, December 2003</t>
  </si>
  <si>
    <t>As at 31 December 2002</t>
  </si>
  <si>
    <t>Balance as at 31 December, 2002</t>
  </si>
  <si>
    <t>31/12/2002</t>
  </si>
  <si>
    <t>9 months ended</t>
  </si>
  <si>
    <t>Capitalisation of bonus issue</t>
  </si>
  <si>
    <t>NET CURRENT ASSETS/(LIABILITIES)</t>
  </si>
  <si>
    <t>*</t>
  </si>
  <si>
    <t>* Adjusted for bonus issue in December 2003</t>
  </si>
  <si>
    <t>For The Financial Period Ended 31 December 2003</t>
  </si>
  <si>
    <t>There was no dividend paid in the nine months ended 31 December 2003.</t>
  </si>
  <si>
    <t>There were no contingent liabilities/assets as at 31 December 2003.</t>
  </si>
  <si>
    <t xml:space="preserve">For the 9 months ended 31 December 2003, the Group achieved a profit before tax of RM23.195 million on a </t>
  </si>
  <si>
    <t xml:space="preserve">revenue of RM38.305 million. Compared to the 9 months period of the preceding year, the Group's revenue </t>
  </si>
  <si>
    <t xml:space="preserve">increased by RM4.5 million or 13.5% and  net profit increased by RM19.5 million or 4,628%. The improved </t>
  </si>
  <si>
    <t xml:space="preserve">The Group's profit before tax for the quarter ended 31 December 2003 was RM5 million, an increase of 185% as  </t>
  </si>
  <si>
    <t>There were no investments in quoted securities as at 31 December 2003.</t>
  </si>
  <si>
    <t>There were no  corporate proposals outstanding as at the date of this report.</t>
  </si>
  <si>
    <t xml:space="preserve">Weighted average number of ordinary  </t>
  </si>
  <si>
    <t>shares in issue ('000)</t>
  </si>
  <si>
    <t>Comparative basic earnings per share information were calculated using an enlarged weighted average number</t>
  </si>
  <si>
    <t xml:space="preserve">of ordinary shares of 40,151,250 after the capitalisation of bonus issue in the third financial quarter ended </t>
  </si>
  <si>
    <t>31 December 2003.</t>
  </si>
  <si>
    <t xml:space="preserve">Profit/(Loss) from </t>
  </si>
  <si>
    <t>Requirements, and should be read in conjuction with the Group's annual audited financial statements for the year ended</t>
  </si>
  <si>
    <t>31 March 2003.</t>
  </si>
  <si>
    <t>Total Group borrowings as at 31 December 2003 are as follows:-</t>
  </si>
  <si>
    <t>Dated : 24 February 2004</t>
  </si>
  <si>
    <t>RCE CAPITAL BERHAD (Formerly known as Rediffusion Berhad)</t>
  </si>
  <si>
    <t>quarter by the loan financing division.</t>
  </si>
  <si>
    <t xml:space="preserve">Quarterly report on consolidated results of the Group for the third financial quarter ended 31 December 2003. </t>
  </si>
  <si>
    <t>AS AT END OF</t>
  </si>
  <si>
    <t>AS AT PRECEDING</t>
  </si>
  <si>
    <t>ACCUMULATED LOSSES</t>
  </si>
  <si>
    <t>Loan financing</t>
  </si>
  <si>
    <t xml:space="preserve">There are no events subsequent to the end of the interim period under review that materially affects the results of the Group for the </t>
  </si>
  <si>
    <t>Investment holding &amp;  mgmt services</t>
  </si>
  <si>
    <t xml:space="preserve">Amortisation of </t>
  </si>
  <si>
    <t>goodwill</t>
  </si>
  <si>
    <t>company of the Group.</t>
  </si>
  <si>
    <t xml:space="preserve">During the quarter under review, Pos Ad Sdn Bhd, a 70% owned subsidiary of the company  increased its investment in one of its </t>
  </si>
  <si>
    <t xml:space="preserve">associated companies namely Jump Licensing (S) Pte Ltd from 50% to 99%, effectively  becoming a 69.3% owned subsidiary </t>
  </si>
  <si>
    <t xml:space="preserve">compared to the profit before tax recorded in the preceding quarter ended 30 September 2003 of RM1.752million. This </t>
  </si>
  <si>
    <t xml:space="preserve">was due mainly to lower provision for doubtful debts made during the quarter under review as compared to previous </t>
  </si>
  <si>
    <t xml:space="preserve">31 March 2004 with advertising media services and loan financing division being the major contributors to the </t>
  </si>
  <si>
    <t xml:space="preserve">The valuations of land and buildings have been brought forward, without amendment from the Group's  Annual Financial </t>
  </si>
  <si>
    <t>Statements for the year ended 31 March 2003.</t>
  </si>
  <si>
    <t xml:space="preserve">and paragraph 9.22 of the Malaysia Securities Exchange Berhad (formerly known as Kuala Lumpur Stock Exchange) Listing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</si>
</sst>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\$#,##0.00;\(\$#,##0.00\)"/>
    <numFmt numFmtId="167" formatCode="\$#,##0;\(\$#,##0\)"/>
    <numFmt numFmtId="168" formatCode="#,##0;\(#,##0\)"/>
    <numFmt numFmtId="169" formatCode="0.0"/>
    <numFmt numFmtId="170" formatCode="0.000"/>
    <numFmt numFmtId="171" formatCode="0.0000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* #,##0_-;\-* #,##0_-;_-* &quot;-&quot;_-;_-@_-"/>
    <numFmt numFmtId="178" formatCode="_-&quot;RM&quot;* #,##0.00_-;\-&quot;RM&quot;* #,##0.00_-;_-&quot;RM&quot;* &quot;-&quot;??_-;_-@_-"/>
    <numFmt numFmtId="179" formatCode="_-* #,##0.00_-;\-* #,##0.00_-;_-* &quot;-&quot;??_-;_-@_-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0.0%"/>
    <numFmt numFmtId="184" formatCode="_-* #,##0.0000_-;\-* #,##0.0000_-;_-* &quot;-&quot;??_-;_-@_-"/>
    <numFmt numFmtId="185" formatCode="_-* #,##0.00000_-;\-* #,##0.00000_-;_-* &quot;-&quot;??_-;_-@_-"/>
    <numFmt numFmtId="186" formatCode="_(* #,##0.0_);_(* \(#,##0.0\);_(* &quot;-&quot;_);_(@_)"/>
    <numFmt numFmtId="187" formatCode="_(* #,##0.00_);_(* \(#,##0.00\);_(* &quot;-&quot;_);_(@_)"/>
    <numFmt numFmtId="188" formatCode="#,##0.0;\-#,##0.0"/>
    <numFmt numFmtId="189" formatCode="#,##0.000;\-#,##0.000"/>
    <numFmt numFmtId="190" formatCode="#,##0.0000;\-#,##0.0000"/>
    <numFmt numFmtId="191" formatCode="#,##0.00;\-#,##0.00"/>
    <numFmt numFmtId="192" formatCode="#,##0.0_);\(#,##0.0\)"/>
    <numFmt numFmtId="193" formatCode="0.00_);\(0.00\)"/>
    <numFmt numFmtId="194" formatCode="0.0_);\(0.0\)"/>
    <numFmt numFmtId="195" formatCode="0_);\(0\)"/>
    <numFmt numFmtId="196" formatCode="0.00_);[Red]\(0.00\)"/>
    <numFmt numFmtId="197" formatCode="\(0\)"/>
    <numFmt numFmtId="198" formatCode="0.0_);[Red]\(0.0\)"/>
    <numFmt numFmtId="199" formatCode="0_);[Red]\(0\)"/>
  </numFmts>
  <fonts count="29">
    <font>
      <sz val="10"/>
      <name val="Helv"/>
      <family val="0"/>
    </font>
    <font>
      <i/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10"/>
      <name val="Arial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Helv"/>
      <family val="0"/>
    </font>
    <font>
      <b/>
      <u val="single"/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1" fontId="4" fillId="0" borderId="0" applyFont="0" applyFill="0" applyBorder="0" applyAlignment="0" applyProtection="0"/>
    <xf numFmtId="168" fontId="6" fillId="0" borderId="0">
      <alignment/>
      <protection/>
    </xf>
    <xf numFmtId="17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6" fontId="6" fillId="0" borderId="0">
      <alignment/>
      <protection/>
    </xf>
    <xf numFmtId="0" fontId="7" fillId="0" borderId="0" applyProtection="0">
      <alignment/>
    </xf>
    <xf numFmtId="167" fontId="6" fillId="0" borderId="0">
      <alignment/>
      <protection/>
    </xf>
    <xf numFmtId="2" fontId="7" fillId="0" borderId="0" applyProtection="0">
      <alignment/>
    </xf>
    <xf numFmtId="0" fontId="22" fillId="0" borderId="0" applyNumberFormat="0" applyFill="0" applyBorder="0" applyAlignment="0" applyProtection="0"/>
    <xf numFmtId="0" fontId="8" fillId="0" borderId="0" applyProtection="0">
      <alignment/>
    </xf>
    <xf numFmtId="0" fontId="9" fillId="0" borderId="0" applyProtection="0">
      <alignment/>
    </xf>
    <xf numFmtId="0" fontId="2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7" fillId="0" borderId="1" applyProtection="0">
      <alignment/>
    </xf>
  </cellStyleXfs>
  <cellXfs count="234"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13" fillId="0" borderId="0" xfId="0" applyFont="1" applyAlignment="1" quotePrefix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NumberFormat="1" applyFont="1" applyAlignment="1" quotePrefix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NumberFormat="1" applyFont="1" applyAlignment="1">
      <alignment horizontal="left"/>
    </xf>
    <xf numFmtId="165" fontId="14" fillId="0" borderId="0" xfId="15" applyNumberFormat="1" applyFont="1" applyBorder="1" applyAlignment="1">
      <alignment/>
    </xf>
    <xf numFmtId="165" fontId="15" fillId="0" borderId="0" xfId="15" applyNumberFormat="1" applyFont="1" applyBorder="1" applyAlignment="1">
      <alignment horizontal="right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65" fontId="15" fillId="0" borderId="0" xfId="15" applyNumberFormat="1" applyFont="1" applyBorder="1" applyAlignment="1">
      <alignment/>
    </xf>
    <xf numFmtId="0" fontId="15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165" fontId="14" fillId="0" borderId="2" xfId="15" applyNumberFormat="1" applyFont="1" applyBorder="1" applyAlignment="1">
      <alignment/>
    </xf>
    <xf numFmtId="165" fontId="14" fillId="0" borderId="3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165" fontId="19" fillId="0" borderId="0" xfId="15" applyNumberFormat="1" applyFont="1" applyBorder="1" applyAlignment="1">
      <alignment horizontal="center"/>
    </xf>
    <xf numFmtId="165" fontId="18" fillId="0" borderId="0" xfId="15" applyNumberFormat="1" applyFont="1" applyBorder="1" applyAlignment="1">
      <alignment horizontal="center"/>
    </xf>
    <xf numFmtId="165" fontId="15" fillId="0" borderId="2" xfId="15" applyNumberFormat="1" applyFont="1" applyBorder="1" applyAlignment="1">
      <alignment/>
    </xf>
    <xf numFmtId="165" fontId="14" fillId="0" borderId="4" xfId="15" applyNumberFormat="1" applyFont="1" applyBorder="1" applyAlignment="1">
      <alignment/>
    </xf>
    <xf numFmtId="165" fontId="15" fillId="0" borderId="4" xfId="15" applyNumberFormat="1" applyFont="1" applyBorder="1" applyAlignment="1">
      <alignment/>
    </xf>
    <xf numFmtId="165" fontId="15" fillId="0" borderId="3" xfId="15" applyNumberFormat="1" applyFont="1" applyBorder="1" applyAlignment="1">
      <alignment/>
    </xf>
    <xf numFmtId="165" fontId="14" fillId="0" borderId="1" xfId="15" applyNumberFormat="1" applyFont="1" applyBorder="1" applyAlignment="1">
      <alignment/>
    </xf>
    <xf numFmtId="165" fontId="15" fillId="0" borderId="1" xfId="15" applyNumberFormat="1" applyFont="1" applyBorder="1" applyAlignment="1">
      <alignment/>
    </xf>
    <xf numFmtId="0" fontId="14" fillId="0" borderId="0" xfId="0" applyFont="1" applyBorder="1" applyAlignment="1">
      <alignment horizontal="centerContinuous"/>
    </xf>
    <xf numFmtId="165" fontId="14" fillId="0" borderId="4" xfId="15" applyNumberFormat="1" applyFont="1" applyBorder="1" applyAlignment="1">
      <alignment horizontal="left"/>
    </xf>
    <xf numFmtId="165" fontId="14" fillId="0" borderId="5" xfId="15" applyNumberFormat="1" applyFont="1" applyBorder="1" applyAlignment="1">
      <alignment/>
    </xf>
    <xf numFmtId="165" fontId="15" fillId="0" borderId="5" xfId="15" applyNumberFormat="1" applyFont="1" applyBorder="1" applyAlignment="1">
      <alignment/>
    </xf>
    <xf numFmtId="14" fontId="19" fillId="0" borderId="0" xfId="0" applyNumberFormat="1" applyFont="1" applyAlignment="1" quotePrefix="1">
      <alignment horizontal="center"/>
    </xf>
    <xf numFmtId="14" fontId="18" fillId="0" borderId="0" xfId="0" applyNumberFormat="1" applyFont="1" applyAlignment="1" quotePrefix="1">
      <alignment horizontal="center"/>
    </xf>
    <xf numFmtId="0" fontId="18" fillId="0" borderId="0" xfId="0" applyNumberFormat="1" applyFont="1" applyAlignment="1" quotePrefix="1">
      <alignment horizontal="center"/>
    </xf>
    <xf numFmtId="165" fontId="15" fillId="0" borderId="4" xfId="15" applyNumberFormat="1" applyFont="1" applyBorder="1" applyAlignment="1">
      <alignment horizontal="left"/>
    </xf>
    <xf numFmtId="43" fontId="15" fillId="0" borderId="6" xfId="15" applyNumberFormat="1" applyFont="1" applyBorder="1" applyAlignment="1">
      <alignment/>
    </xf>
    <xf numFmtId="0" fontId="15" fillId="0" borderId="0" xfId="0" applyFont="1" applyAlignment="1">
      <alignment horizontal="right"/>
    </xf>
    <xf numFmtId="165" fontId="15" fillId="0" borderId="7" xfId="15" applyNumberFormat="1" applyFont="1" applyBorder="1" applyAlignment="1">
      <alignment/>
    </xf>
    <xf numFmtId="165" fontId="14" fillId="0" borderId="3" xfId="0" applyNumberFormat="1" applyFont="1" applyBorder="1" applyAlignment="1">
      <alignment horizontal="right"/>
    </xf>
    <xf numFmtId="165" fontId="15" fillId="0" borderId="3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37" fontId="14" fillId="0" borderId="0" xfId="0" applyNumberFormat="1" applyFont="1" applyAlignment="1">
      <alignment horizontal="centerContinuous"/>
    </xf>
    <xf numFmtId="0" fontId="15" fillId="0" borderId="0" xfId="0" applyFont="1" applyFill="1" applyBorder="1" applyAlignment="1">
      <alignment/>
    </xf>
    <xf numFmtId="0" fontId="13" fillId="0" borderId="0" xfId="0" applyFont="1" applyAlignment="1" quotePrefix="1">
      <alignment horizontal="left"/>
    </xf>
    <xf numFmtId="165" fontId="14" fillId="0" borderId="8" xfId="15" applyNumberFormat="1" applyFont="1" applyBorder="1" applyAlignment="1">
      <alignment/>
    </xf>
    <xf numFmtId="165" fontId="15" fillId="0" borderId="8" xfId="15" applyNumberFormat="1" applyFont="1" applyBorder="1" applyAlignment="1">
      <alignment/>
    </xf>
    <xf numFmtId="0" fontId="15" fillId="0" borderId="0" xfId="38" applyFont="1">
      <alignment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 quotePrefix="1">
      <alignment horizontal="left"/>
    </xf>
    <xf numFmtId="0" fontId="14" fillId="0" borderId="0" xfId="38" applyFont="1" applyBorder="1">
      <alignment/>
      <protection/>
    </xf>
    <xf numFmtId="0" fontId="15" fillId="0" borderId="0" xfId="38" applyFont="1" applyBorder="1">
      <alignment/>
      <protection/>
    </xf>
    <xf numFmtId="0" fontId="14" fillId="0" borderId="0" xfId="38" applyFont="1">
      <alignment/>
      <protection/>
    </xf>
    <xf numFmtId="165" fontId="15" fillId="0" borderId="0" xfId="15" applyNumberFormat="1" applyFont="1" applyAlignment="1">
      <alignment/>
    </xf>
    <xf numFmtId="165" fontId="15" fillId="0" borderId="9" xfId="15" applyNumberFormat="1" applyFont="1" applyBorder="1" applyAlignment="1">
      <alignment/>
    </xf>
    <xf numFmtId="0" fontId="15" fillId="0" borderId="0" xfId="38" applyFont="1" applyAlignment="1">
      <alignment horizontal="center"/>
      <protection/>
    </xf>
    <xf numFmtId="0" fontId="14" fillId="0" borderId="0" xfId="38" applyFont="1" applyAlignment="1">
      <alignment horizontal="center"/>
      <protection/>
    </xf>
    <xf numFmtId="165" fontId="15" fillId="0" borderId="0" xfId="15" applyNumberFormat="1" applyFont="1" applyAlignment="1">
      <alignment horizontal="center"/>
    </xf>
    <xf numFmtId="0" fontId="14" fillId="0" borderId="0" xfId="38" applyFont="1" applyBorder="1" applyAlignment="1">
      <alignment horizontal="center"/>
      <protection/>
    </xf>
    <xf numFmtId="38" fontId="14" fillId="0" borderId="0" xfId="37" applyNumberFormat="1" applyFont="1">
      <alignment/>
      <protection/>
    </xf>
    <xf numFmtId="38" fontId="25" fillId="0" borderId="0" xfId="37" applyNumberFormat="1" applyFont="1">
      <alignment/>
      <protection/>
    </xf>
    <xf numFmtId="38" fontId="15" fillId="0" borderId="0" xfId="15" applyNumberFormat="1" applyFont="1" applyAlignment="1">
      <alignment/>
    </xf>
    <xf numFmtId="38" fontId="15" fillId="0" borderId="0" xfId="37" applyNumberFormat="1" applyFont="1">
      <alignment/>
      <protection/>
    </xf>
    <xf numFmtId="38" fontId="15" fillId="0" borderId="0" xfId="37" applyNumberFormat="1" applyFont="1" applyAlignment="1">
      <alignment horizontal="left" indent="1"/>
      <protection/>
    </xf>
    <xf numFmtId="0" fontId="14" fillId="0" borderId="0" xfId="39" applyFont="1">
      <alignment/>
      <protection/>
    </xf>
    <xf numFmtId="0" fontId="15" fillId="0" borderId="0" xfId="39" applyFont="1">
      <alignment/>
      <protection/>
    </xf>
    <xf numFmtId="38" fontId="15" fillId="0" borderId="0" xfId="37" applyNumberFormat="1" applyFont="1" applyAlignment="1">
      <alignment/>
      <protection/>
    </xf>
    <xf numFmtId="38" fontId="25" fillId="0" borderId="0" xfId="37" applyNumberFormat="1" applyFont="1" applyAlignment="1">
      <alignment/>
      <protection/>
    </xf>
    <xf numFmtId="0" fontId="14" fillId="0" borderId="0" xfId="39" applyFont="1" applyAlignment="1">
      <alignment horizontal="center"/>
      <protection/>
    </xf>
    <xf numFmtId="0" fontId="24" fillId="0" borderId="0" xfId="0" applyFont="1" applyAlignment="1">
      <alignment/>
    </xf>
    <xf numFmtId="37" fontId="15" fillId="0" borderId="0" xfId="0" applyNumberFormat="1" applyFont="1" applyAlignment="1">
      <alignment horizontal="centerContinuous"/>
    </xf>
    <xf numFmtId="37" fontId="15" fillId="0" borderId="0" xfId="0" applyNumberFormat="1" applyFont="1" applyAlignment="1">
      <alignment horizontal="right"/>
    </xf>
    <xf numFmtId="0" fontId="14" fillId="0" borderId="0" xfId="0" applyFont="1" applyFill="1" applyBorder="1" applyAlignment="1">
      <alignment/>
    </xf>
    <xf numFmtId="37" fontId="17" fillId="0" borderId="0" xfId="0" applyNumberFormat="1" applyFont="1" applyAlignment="1">
      <alignment/>
    </xf>
    <xf numFmtId="37" fontId="14" fillId="0" borderId="0" xfId="15" applyNumberFormat="1" applyFont="1" applyBorder="1" applyAlignment="1">
      <alignment/>
    </xf>
    <xf numFmtId="37" fontId="15" fillId="0" borderId="0" xfId="0" applyNumberFormat="1" applyFont="1" applyAlignment="1">
      <alignment/>
    </xf>
    <xf numFmtId="37" fontId="15" fillId="0" borderId="0" xfId="15" applyNumberFormat="1" applyFont="1" applyBorder="1" applyAlignment="1">
      <alignment/>
    </xf>
    <xf numFmtId="37" fontId="14" fillId="0" borderId="1" xfId="15" applyNumberFormat="1" applyFont="1" applyBorder="1" applyAlignment="1">
      <alignment/>
    </xf>
    <xf numFmtId="37" fontId="14" fillId="0" borderId="0" xfId="0" applyNumberFormat="1" applyFont="1" applyAlignment="1">
      <alignment horizontal="right"/>
    </xf>
    <xf numFmtId="37" fontId="15" fillId="0" borderId="7" xfId="0" applyNumberFormat="1" applyFont="1" applyBorder="1" applyAlignment="1">
      <alignment horizontal="right"/>
    </xf>
    <xf numFmtId="37" fontId="14" fillId="0" borderId="7" xfId="0" applyNumberFormat="1" applyFont="1" applyBorder="1" applyAlignment="1">
      <alignment horizontal="right"/>
    </xf>
    <xf numFmtId="37" fontId="14" fillId="0" borderId="0" xfId="0" applyNumberFormat="1" applyFont="1" applyAlignment="1">
      <alignment/>
    </xf>
    <xf numFmtId="37" fontId="15" fillId="0" borderId="7" xfId="0" applyNumberFormat="1" applyFont="1" applyBorder="1" applyAlignment="1">
      <alignment/>
    </xf>
    <xf numFmtId="37" fontId="14" fillId="0" borderId="7" xfId="0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7" fontId="15" fillId="0" borderId="1" xfId="15" applyNumberFormat="1" applyFont="1" applyBorder="1" applyAlignment="1">
      <alignment/>
    </xf>
    <xf numFmtId="37" fontId="15" fillId="0" borderId="0" xfId="39" applyNumberFormat="1" applyFont="1">
      <alignment/>
      <protection/>
    </xf>
    <xf numFmtId="37" fontId="15" fillId="0" borderId="0" xfId="15" applyNumberFormat="1" applyFont="1" applyFill="1" applyAlignment="1">
      <alignment/>
    </xf>
    <xf numFmtId="37" fontId="15" fillId="0" borderId="7" xfId="15" applyNumberFormat="1" applyFont="1" applyFill="1" applyBorder="1" applyAlignment="1">
      <alignment/>
    </xf>
    <xf numFmtId="37" fontId="15" fillId="0" borderId="0" xfId="15" applyNumberFormat="1" applyFont="1" applyFill="1" applyBorder="1" applyAlignment="1">
      <alignment/>
    </xf>
    <xf numFmtId="37" fontId="15" fillId="0" borderId="9" xfId="15" applyNumberFormat="1" applyFont="1" applyFill="1" applyBorder="1" applyAlignment="1">
      <alignment/>
    </xf>
    <xf numFmtId="37" fontId="15" fillId="0" borderId="1" xfId="15" applyNumberFormat="1" applyFont="1" applyFill="1" applyBorder="1" applyAlignment="1">
      <alignment/>
    </xf>
    <xf numFmtId="3" fontId="6" fillId="0" borderId="0" xfId="15" applyNumberFormat="1" applyFont="1" applyAlignment="1">
      <alignment/>
    </xf>
    <xf numFmtId="37" fontId="6" fillId="0" borderId="0" xfId="15" applyNumberFormat="1" applyFont="1" applyAlignment="1">
      <alignment/>
    </xf>
    <xf numFmtId="41" fontId="6" fillId="0" borderId="0" xfId="0" applyNumberFormat="1" applyFont="1" applyFill="1" applyAlignment="1">
      <alignment/>
    </xf>
    <xf numFmtId="41" fontId="24" fillId="0" borderId="1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/>
    </xf>
    <xf numFmtId="0" fontId="15" fillId="0" borderId="0" xfId="40" applyFont="1">
      <alignment/>
      <protection/>
    </xf>
    <xf numFmtId="37" fontId="10" fillId="0" borderId="0" xfId="0" applyNumberFormat="1" applyFont="1" applyAlignment="1">
      <alignment/>
    </xf>
    <xf numFmtId="37" fontId="18" fillId="0" borderId="0" xfId="0" applyNumberFormat="1" applyFont="1" applyAlignment="1">
      <alignment horizontal="right"/>
    </xf>
    <xf numFmtId="37" fontId="18" fillId="0" borderId="7" xfId="0" applyNumberFormat="1" applyFont="1" applyBorder="1" applyAlignment="1">
      <alignment horizontal="right"/>
    </xf>
    <xf numFmtId="37" fontId="18" fillId="0" borderId="0" xfId="15" applyNumberFormat="1" applyFont="1" applyBorder="1" applyAlignment="1">
      <alignment/>
    </xf>
    <xf numFmtId="37" fontId="18" fillId="0" borderId="7" xfId="0" applyNumberFormat="1" applyFont="1" applyBorder="1" applyAlignment="1">
      <alignment/>
    </xf>
    <xf numFmtId="37" fontId="18" fillId="0" borderId="1" xfId="15" applyNumberFormat="1" applyFont="1" applyBorder="1" applyAlignment="1">
      <alignment/>
    </xf>
    <xf numFmtId="165" fontId="15" fillId="0" borderId="0" xfId="15" applyNumberFormat="1" applyFont="1" applyFill="1" applyBorder="1" applyAlignment="1">
      <alignment/>
    </xf>
    <xf numFmtId="165" fontId="15" fillId="0" borderId="9" xfId="15" applyNumberFormat="1" applyFont="1" applyFill="1" applyBorder="1" applyAlignment="1">
      <alignment/>
    </xf>
    <xf numFmtId="165" fontId="15" fillId="0" borderId="1" xfId="15" applyNumberFormat="1" applyFont="1" applyFill="1" applyBorder="1" applyAlignment="1">
      <alignment/>
    </xf>
    <xf numFmtId="165" fontId="24" fillId="0" borderId="1" xfId="15" applyNumberFormat="1" applyFont="1" applyFill="1" applyBorder="1" applyAlignment="1">
      <alignment/>
    </xf>
    <xf numFmtId="37" fontId="15" fillId="0" borderId="0" xfId="15" applyNumberFormat="1" applyFont="1" applyAlignment="1">
      <alignment/>
    </xf>
    <xf numFmtId="193" fontId="15" fillId="0" borderId="6" xfId="0" applyNumberFormat="1" applyFont="1" applyBorder="1" applyAlignment="1">
      <alignment horizontal="right"/>
    </xf>
    <xf numFmtId="14" fontId="19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165" fontId="14" fillId="0" borderId="6" xfId="15" applyNumberFormat="1" applyFont="1" applyBorder="1" applyAlignment="1">
      <alignment horizontal="right"/>
    </xf>
    <xf numFmtId="165" fontId="14" fillId="0" borderId="0" xfId="15" applyNumberFormat="1" applyFont="1" applyBorder="1" applyAlignment="1">
      <alignment horizontal="right"/>
    </xf>
    <xf numFmtId="165" fontId="14" fillId="0" borderId="4" xfId="15" applyNumberFormat="1" applyFont="1" applyBorder="1" applyAlignment="1">
      <alignment horizontal="right"/>
    </xf>
    <xf numFmtId="165" fontId="14" fillId="0" borderId="2" xfId="15" applyNumberFormat="1" applyFont="1" applyBorder="1" applyAlignment="1">
      <alignment horizontal="right"/>
    </xf>
    <xf numFmtId="0" fontId="14" fillId="0" borderId="0" xfId="39" applyFont="1" applyFill="1">
      <alignment/>
      <protection/>
    </xf>
    <xf numFmtId="0" fontId="21" fillId="0" borderId="0" xfId="38" applyFont="1">
      <alignment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5" fontId="9" fillId="0" borderId="0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165" fontId="27" fillId="0" borderId="0" xfId="15" applyNumberFormat="1" applyFont="1" applyBorder="1" applyAlignment="1">
      <alignment/>
    </xf>
    <xf numFmtId="165" fontId="26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7" fillId="0" borderId="0" xfId="0" applyNumberFormat="1" applyFont="1" applyAlignment="1" quotePrefix="1">
      <alignment horizontal="left"/>
    </xf>
    <xf numFmtId="0" fontId="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7" fillId="0" borderId="0" xfId="15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37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/>
    </xf>
    <xf numFmtId="37" fontId="7" fillId="0" borderId="0" xfId="0" applyNumberFormat="1" applyFont="1" applyBorder="1" applyAlignment="1">
      <alignment horizontal="right"/>
    </xf>
    <xf numFmtId="195" fontId="7" fillId="0" borderId="0" xfId="0" applyNumberFormat="1" applyFont="1" applyAlignment="1">
      <alignment/>
    </xf>
    <xf numFmtId="165" fontId="7" fillId="0" borderId="9" xfId="0" applyNumberFormat="1" applyFont="1" applyBorder="1" applyAlignment="1">
      <alignment horizontal="left"/>
    </xf>
    <xf numFmtId="37" fontId="7" fillId="0" borderId="9" xfId="0" applyNumberFormat="1" applyFont="1" applyBorder="1" applyAlignment="1">
      <alignment horizontal="right"/>
    </xf>
    <xf numFmtId="165" fontId="7" fillId="0" borderId="9" xfId="0" applyNumberFormat="1" applyFont="1" applyBorder="1" applyAlignment="1">
      <alignment/>
    </xf>
    <xf numFmtId="165" fontId="7" fillId="0" borderId="9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37" fontId="7" fillId="0" borderId="0" xfId="0" applyNumberFormat="1" applyFont="1" applyBorder="1" applyAlignment="1">
      <alignment/>
    </xf>
    <xf numFmtId="165" fontId="7" fillId="0" borderId="0" xfId="15" applyNumberFormat="1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/>
    </xf>
    <xf numFmtId="195" fontId="7" fillId="0" borderId="7" xfId="0" applyNumberFormat="1" applyFont="1" applyBorder="1" applyAlignment="1">
      <alignment/>
    </xf>
    <xf numFmtId="165" fontId="7" fillId="0" borderId="7" xfId="15" applyNumberFormat="1" applyFont="1" applyBorder="1" applyAlignment="1">
      <alignment horizontal="right"/>
    </xf>
    <xf numFmtId="165" fontId="7" fillId="0" borderId="0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65" fontId="7" fillId="0" borderId="9" xfId="15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5" fontId="7" fillId="0" borderId="0" xfId="15" applyNumberFormat="1" applyFont="1" applyAlignment="1">
      <alignment/>
    </xf>
    <xf numFmtId="165" fontId="7" fillId="0" borderId="0" xfId="15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0" xfId="0" applyNumberFormat="1" applyFont="1" applyAlignment="1">
      <alignment horizontal="left"/>
    </xf>
    <xf numFmtId="165" fontId="9" fillId="0" borderId="0" xfId="15" applyNumberFormat="1" applyFont="1" applyBorder="1" applyAlignment="1" quotePrefix="1">
      <alignment horizontal="left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Border="1" applyAlignment="1" quotePrefix="1">
      <alignment horizontal="center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14" fontId="7" fillId="0" borderId="0" xfId="0" applyNumberFormat="1" applyFont="1" applyAlignment="1" quotePrefix="1">
      <alignment horizontal="center"/>
    </xf>
    <xf numFmtId="165" fontId="7" fillId="0" borderId="0" xfId="15" applyNumberFormat="1" applyFont="1" applyAlignment="1">
      <alignment horizontal="right"/>
    </xf>
    <xf numFmtId="165" fontId="7" fillId="0" borderId="6" xfId="15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65" fontId="7" fillId="0" borderId="6" xfId="15" applyNumberFormat="1" applyFont="1" applyBorder="1" applyAlignment="1">
      <alignment/>
    </xf>
    <xf numFmtId="0" fontId="7" fillId="0" borderId="0" xfId="0" applyFont="1" applyAlignment="1" quotePrefix="1">
      <alignment horizontal="left"/>
    </xf>
    <xf numFmtId="165" fontId="7" fillId="0" borderId="7" xfId="15" applyNumberFormat="1" applyFont="1" applyBorder="1" applyAlignment="1">
      <alignment/>
    </xf>
    <xf numFmtId="165" fontId="7" fillId="0" borderId="9" xfId="15" applyNumberFormat="1" applyFont="1" applyBorder="1" applyAlignment="1">
      <alignment/>
    </xf>
    <xf numFmtId="165" fontId="7" fillId="0" borderId="8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4" fontId="9" fillId="0" borderId="0" xfId="0" applyNumberFormat="1" applyFont="1" applyAlignment="1" quotePrefix="1">
      <alignment horizontal="center"/>
    </xf>
    <xf numFmtId="37" fontId="7" fillId="0" borderId="0" xfId="0" applyNumberFormat="1" applyFont="1" applyAlignment="1" quotePrefix="1">
      <alignment horizontal="right"/>
    </xf>
    <xf numFmtId="39" fontId="7" fillId="0" borderId="0" xfId="0" applyNumberFormat="1" applyFont="1" applyAlignment="1">
      <alignment horizontal="right"/>
    </xf>
    <xf numFmtId="0" fontId="7" fillId="0" borderId="0" xfId="0" applyFont="1" applyAlignment="1" quotePrefix="1">
      <alignment/>
    </xf>
    <xf numFmtId="0" fontId="9" fillId="0" borderId="0" xfId="0" applyFont="1" applyAlignment="1" quotePrefix="1">
      <alignment horizontal="left"/>
    </xf>
    <xf numFmtId="49" fontId="7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0" fontId="9" fillId="0" borderId="0" xfId="0" applyFont="1" applyAlignment="1" quotePrefix="1">
      <alignment horizontal="center"/>
    </xf>
    <xf numFmtId="0" fontId="28" fillId="0" borderId="0" xfId="0" applyFont="1" applyAlignment="1">
      <alignment horizontal="left"/>
    </xf>
    <xf numFmtId="165" fontId="9" fillId="0" borderId="0" xfId="15" applyNumberFormat="1" applyFont="1" applyFill="1" applyBorder="1" applyAlignment="1">
      <alignment/>
    </xf>
    <xf numFmtId="165" fontId="7" fillId="0" borderId="0" xfId="15" applyNumberFormat="1" applyFont="1" applyFill="1" applyBorder="1" applyAlignment="1">
      <alignment/>
    </xf>
    <xf numFmtId="0" fontId="3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49" fontId="9" fillId="0" borderId="0" xfId="15" applyNumberFormat="1" applyFont="1" applyBorder="1" applyAlignment="1">
      <alignment/>
    </xf>
    <xf numFmtId="49" fontId="7" fillId="0" borderId="0" xfId="15" applyNumberFormat="1" applyFont="1" applyBorder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 horizontal="centerContinuous"/>
    </xf>
    <xf numFmtId="0" fontId="7" fillId="0" borderId="0" xfId="0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4" fillId="0" borderId="0" xfId="0" applyNumberFormat="1" applyFont="1" applyAlignment="1" quotePrefix="1">
      <alignment horizontal="center"/>
    </xf>
    <xf numFmtId="0" fontId="14" fillId="0" borderId="0" xfId="0" applyNumberFormat="1" applyFont="1" applyAlignment="1">
      <alignment horizontal="center"/>
    </xf>
    <xf numFmtId="0" fontId="15" fillId="0" borderId="0" xfId="39" applyFont="1" applyAlignment="1">
      <alignment horizontal="center"/>
      <protection/>
    </xf>
    <xf numFmtId="38" fontId="15" fillId="0" borderId="0" xfId="37" applyNumberFormat="1" applyFont="1" applyAlignment="1">
      <alignment horizontal="center"/>
      <protection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9" fillId="0" borderId="0" xfId="0" applyNumberFormat="1" applyFont="1" applyAlignment="1">
      <alignment horizontal="center"/>
    </xf>
  </cellXfs>
  <cellStyles count="30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 zerodec" xfId="25"/>
    <cellStyle name="Comma_Tasek Qtr Report" xfId="26"/>
    <cellStyle name="Currency" xfId="27"/>
    <cellStyle name="Currency [0]" xfId="28"/>
    <cellStyle name="Currency1" xfId="29"/>
    <cellStyle name="Date" xfId="30"/>
    <cellStyle name="Dollar (zero dec)" xfId="31"/>
    <cellStyle name="Fixed" xfId="32"/>
    <cellStyle name="Followed Hyperlink" xfId="33"/>
    <cellStyle name="HEADING1" xfId="34"/>
    <cellStyle name="HEADING2" xfId="35"/>
    <cellStyle name="Hyperlink" xfId="36"/>
    <cellStyle name="Normal_celcom" xfId="37"/>
    <cellStyle name="Normal_klseqtrlycelcom0902" xfId="38"/>
    <cellStyle name="Normal_klseqtrlytri0902" xfId="39"/>
    <cellStyle name="Normal_SHEET" xfId="40"/>
    <cellStyle name="Normal_Tasek Qtr Report" xfId="41"/>
    <cellStyle name="Percent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">
      <selection activeCell="U20" sqref="U20"/>
    </sheetView>
  </sheetViews>
  <sheetFormatPr defaultColWidth="9.140625" defaultRowHeight="12.75"/>
  <cols>
    <col min="1" max="1" width="3.28125" style="0" customWidth="1"/>
    <col min="2" max="2" width="11.00390625" style="0" customWidth="1"/>
    <col min="3" max="3" width="3.57421875" style="0" customWidth="1"/>
    <col min="4" max="4" width="21.421875" style="0" customWidth="1"/>
    <col min="5" max="5" width="13.421875" style="0" customWidth="1"/>
    <col min="6" max="6" width="0.85546875" style="0" customWidth="1"/>
    <col min="7" max="7" width="15.140625" style="0" customWidth="1"/>
    <col min="8" max="8" width="12.140625" style="0" customWidth="1"/>
    <col min="9" max="9" width="0.85546875" style="0" customWidth="1"/>
    <col min="10" max="10" width="15.00390625" style="0" customWidth="1"/>
    <col min="11" max="11" width="3.00390625" style="0" customWidth="1"/>
    <col min="13" max="14" width="9.140625" style="0" hidden="1" customWidth="1"/>
    <col min="16" max="17" width="0" style="0" hidden="1" customWidth="1"/>
  </cols>
  <sheetData>
    <row r="1" ht="15" customHeight="1">
      <c r="J1" s="1"/>
    </row>
    <row r="2" spans="2:11" ht="15.75">
      <c r="B2" s="225" t="s">
        <v>262</v>
      </c>
      <c r="C2" s="225"/>
      <c r="D2" s="225"/>
      <c r="E2" s="225"/>
      <c r="F2" s="225"/>
      <c r="G2" s="225"/>
      <c r="H2" s="225"/>
      <c r="I2" s="225"/>
      <c r="J2" s="225"/>
      <c r="K2" s="54"/>
    </row>
    <row r="3" spans="2:11" s="3" customFormat="1" ht="10.5">
      <c r="B3" s="226" t="s">
        <v>41</v>
      </c>
      <c r="C3" s="226"/>
      <c r="D3" s="226"/>
      <c r="E3" s="226"/>
      <c r="F3" s="226"/>
      <c r="G3" s="226"/>
      <c r="H3" s="226"/>
      <c r="I3" s="226"/>
      <c r="J3" s="226"/>
      <c r="K3" s="2"/>
    </row>
    <row r="4" spans="2:11" s="3" customFormat="1" ht="10.5">
      <c r="B4" s="59"/>
      <c r="C4" s="2"/>
      <c r="D4" s="2"/>
      <c r="E4" s="2"/>
      <c r="F4" s="2"/>
      <c r="G4" s="2"/>
      <c r="H4" s="2"/>
      <c r="I4" s="2"/>
      <c r="J4" s="2"/>
      <c r="K4" s="2"/>
    </row>
    <row r="5" spans="2:11" s="3" customFormat="1" ht="10.5">
      <c r="B5" s="59"/>
      <c r="C5" s="2"/>
      <c r="D5" s="2"/>
      <c r="E5" s="2"/>
      <c r="F5" s="2"/>
      <c r="G5" s="2"/>
      <c r="H5" s="2"/>
      <c r="I5" s="2"/>
      <c r="J5" s="2"/>
      <c r="K5" s="2"/>
    </row>
    <row r="6" spans="2:11" s="3" customFormat="1" ht="10.5">
      <c r="B6" s="59"/>
      <c r="C6" s="2"/>
      <c r="D6" s="2"/>
      <c r="E6" s="2"/>
      <c r="F6" s="2"/>
      <c r="G6" s="2"/>
      <c r="H6" s="2"/>
      <c r="I6" s="2"/>
      <c r="J6" s="2"/>
      <c r="K6" s="2"/>
    </row>
    <row r="7" spans="2:11" s="3" customFormat="1" ht="15" customHeight="1">
      <c r="B7" s="224" t="s">
        <v>0</v>
      </c>
      <c r="C7" s="224"/>
      <c r="D7" s="224"/>
      <c r="E7" s="224"/>
      <c r="F7" s="224"/>
      <c r="G7" s="224"/>
      <c r="H7" s="224"/>
      <c r="I7" s="224"/>
      <c r="J7" s="224"/>
      <c r="K7" s="4"/>
    </row>
    <row r="8" spans="1:11" s="3" customFormat="1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2:10" s="9" customFormat="1" ht="15" customHeight="1">
      <c r="B9" s="6" t="s">
        <v>264</v>
      </c>
      <c r="C9" s="6"/>
      <c r="D9" s="6"/>
      <c r="E9" s="7"/>
      <c r="F9" s="7"/>
      <c r="G9" s="8"/>
      <c r="H9" s="4"/>
      <c r="I9" s="4"/>
      <c r="J9" s="8"/>
    </row>
    <row r="10" spans="1:10" s="9" customFormat="1" ht="15" customHeight="1">
      <c r="A10" s="6"/>
      <c r="B10" s="6" t="s">
        <v>115</v>
      </c>
      <c r="C10" s="6"/>
      <c r="D10" s="6"/>
      <c r="E10" s="7"/>
      <c r="F10" s="7"/>
      <c r="G10" s="8"/>
      <c r="H10" s="4"/>
      <c r="I10" s="4"/>
      <c r="J10" s="8"/>
    </row>
    <row r="11" spans="1:10" s="9" customFormat="1" ht="15" customHeight="1">
      <c r="A11" s="6"/>
      <c r="B11" s="6"/>
      <c r="C11" s="6"/>
      <c r="D11" s="6"/>
      <c r="E11" s="7"/>
      <c r="F11" s="7"/>
      <c r="G11" s="8"/>
      <c r="H11" s="4"/>
      <c r="I11" s="4"/>
      <c r="J11" s="8"/>
    </row>
    <row r="12" spans="2:10" s="9" customFormat="1" ht="15" customHeight="1">
      <c r="B12" s="12" t="s">
        <v>120</v>
      </c>
      <c r="C12" s="6"/>
      <c r="D12" s="6"/>
      <c r="E12" s="55"/>
      <c r="F12" s="55"/>
      <c r="G12" s="55"/>
      <c r="H12" s="7"/>
      <c r="I12" s="55"/>
      <c r="J12" s="55"/>
    </row>
    <row r="13" spans="1:10" s="15" customFormat="1" ht="15" customHeight="1">
      <c r="A13" s="13"/>
      <c r="B13" s="13"/>
      <c r="C13" s="13"/>
      <c r="D13" s="13"/>
      <c r="E13" s="223" t="s">
        <v>1</v>
      </c>
      <c r="F13" s="223"/>
      <c r="G13" s="223"/>
      <c r="H13" s="223" t="s">
        <v>2</v>
      </c>
      <c r="I13" s="223"/>
      <c r="J13" s="223"/>
    </row>
    <row r="14" spans="1:10" s="15" customFormat="1" ht="15" customHeight="1">
      <c r="A14" s="13"/>
      <c r="B14" s="13"/>
      <c r="C14" s="13"/>
      <c r="D14" s="13"/>
      <c r="E14" s="14" t="s">
        <v>3</v>
      </c>
      <c r="F14" s="14"/>
      <c r="G14" s="16" t="s">
        <v>4</v>
      </c>
      <c r="H14" s="14" t="s">
        <v>3</v>
      </c>
      <c r="I14" s="14"/>
      <c r="J14" s="16" t="s">
        <v>4</v>
      </c>
    </row>
    <row r="15" spans="1:10" s="15" customFormat="1" ht="15" customHeight="1">
      <c r="A15" s="13"/>
      <c r="B15" s="13"/>
      <c r="C15" s="13"/>
      <c r="D15" s="13"/>
      <c r="E15" s="14" t="s">
        <v>5</v>
      </c>
      <c r="F15" s="14"/>
      <c r="G15" s="16" t="s">
        <v>6</v>
      </c>
      <c r="H15" s="14" t="s">
        <v>5</v>
      </c>
      <c r="I15" s="14"/>
      <c r="J15" s="16" t="s">
        <v>6</v>
      </c>
    </row>
    <row r="16" spans="1:10" s="15" customFormat="1" ht="15" customHeight="1">
      <c r="A16" s="13"/>
      <c r="B16" s="13"/>
      <c r="C16" s="13"/>
      <c r="D16" s="13"/>
      <c r="E16" s="14" t="s">
        <v>7</v>
      </c>
      <c r="F16" s="14"/>
      <c r="G16" s="16" t="s">
        <v>7</v>
      </c>
      <c r="H16" s="14" t="s">
        <v>8</v>
      </c>
      <c r="I16" s="14"/>
      <c r="J16" s="16" t="s">
        <v>9</v>
      </c>
    </row>
    <row r="17" spans="1:10" s="15" customFormat="1" ht="15" customHeight="1">
      <c r="A17" s="13"/>
      <c r="B17" s="13"/>
      <c r="C17" s="13"/>
      <c r="D17" s="13"/>
      <c r="E17" s="128" t="s">
        <v>232</v>
      </c>
      <c r="F17" s="14"/>
      <c r="G17" s="129" t="s">
        <v>237</v>
      </c>
      <c r="H17" s="45" t="str">
        <f>+E17</f>
        <v>31/12/2003</v>
      </c>
      <c r="I17" s="14"/>
      <c r="J17" s="46" t="str">
        <f>+G17</f>
        <v>31/12/2002</v>
      </c>
    </row>
    <row r="18" spans="1:10" s="15" customFormat="1" ht="15" customHeight="1">
      <c r="A18" s="13"/>
      <c r="B18" s="13"/>
      <c r="C18" s="13"/>
      <c r="D18" s="13"/>
      <c r="E18" s="14" t="s">
        <v>10</v>
      </c>
      <c r="F18" s="14"/>
      <c r="G18" s="17" t="s">
        <v>10</v>
      </c>
      <c r="H18" s="14" t="s">
        <v>10</v>
      </c>
      <c r="I18" s="14"/>
      <c r="J18" s="17" t="s">
        <v>10</v>
      </c>
    </row>
    <row r="19" spans="1:15" s="3" customFormat="1" ht="15" customHeight="1">
      <c r="A19" s="10"/>
      <c r="B19" s="11"/>
      <c r="C19" s="11"/>
      <c r="D19" s="11"/>
      <c r="E19" s="11"/>
      <c r="F19" s="11"/>
      <c r="G19" s="11"/>
      <c r="H19" s="10"/>
      <c r="I19" s="10"/>
      <c r="J19" s="11"/>
      <c r="K19" s="18"/>
      <c r="L19" s="18"/>
      <c r="M19" s="18"/>
      <c r="N19" s="18"/>
      <c r="O19" s="18"/>
    </row>
    <row r="20" spans="1:17" s="3" customFormat="1" ht="15" customHeight="1">
      <c r="A20" s="10"/>
      <c r="B20" s="100" t="s">
        <v>38</v>
      </c>
      <c r="C20" s="24"/>
      <c r="D20" s="24"/>
      <c r="E20" s="93">
        <v>13161</v>
      </c>
      <c r="F20" s="86"/>
      <c r="G20" s="86">
        <v>12236</v>
      </c>
      <c r="H20" s="93">
        <v>38305</v>
      </c>
      <c r="I20" s="93"/>
      <c r="J20" s="86">
        <v>33759</v>
      </c>
      <c r="K20" s="18"/>
      <c r="L20" s="88" t="s">
        <v>68</v>
      </c>
      <c r="M20" s="117">
        <f>+N20+E20</f>
        <v>46920</v>
      </c>
      <c r="N20" s="117">
        <v>33759</v>
      </c>
      <c r="O20" s="18"/>
      <c r="P20" s="116">
        <f>+G20+Q20</f>
        <v>45761</v>
      </c>
      <c r="Q20" s="86">
        <v>33525</v>
      </c>
    </row>
    <row r="21" spans="1:17" s="3" customFormat="1" ht="15" customHeight="1">
      <c r="A21" s="10"/>
      <c r="B21" s="101"/>
      <c r="C21" s="24"/>
      <c r="D21" s="24"/>
      <c r="E21" s="93"/>
      <c r="F21" s="86"/>
      <c r="G21" s="86"/>
      <c r="H21" s="93"/>
      <c r="I21" s="93"/>
      <c r="J21" s="86"/>
      <c r="K21" s="18"/>
      <c r="L21" s="18"/>
      <c r="M21" s="117"/>
      <c r="N21" s="117"/>
      <c r="O21" s="18"/>
      <c r="Q21" s="86"/>
    </row>
    <row r="22" spans="1:17" s="3" customFormat="1" ht="15" customHeight="1">
      <c r="A22" s="10"/>
      <c r="B22" s="102" t="s">
        <v>108</v>
      </c>
      <c r="C22" s="24"/>
      <c r="D22" s="24"/>
      <c r="E22" s="93">
        <v>931</v>
      </c>
      <c r="F22" s="86"/>
      <c r="G22" s="86">
        <v>265</v>
      </c>
      <c r="H22" s="93">
        <v>16617</v>
      </c>
      <c r="I22" s="93"/>
      <c r="J22" s="86">
        <v>397</v>
      </c>
      <c r="K22" s="18"/>
      <c r="L22" s="18"/>
      <c r="M22" s="117">
        <f>+N22+E22</f>
        <v>1328</v>
      </c>
      <c r="N22" s="117">
        <v>397</v>
      </c>
      <c r="O22" s="18"/>
      <c r="P22" s="116">
        <f>+G22+Q22</f>
        <v>657</v>
      </c>
      <c r="Q22" s="86">
        <v>392</v>
      </c>
    </row>
    <row r="23" spans="1:17" s="3" customFormat="1" ht="15" customHeight="1">
      <c r="A23" s="10"/>
      <c r="B23" s="102" t="s">
        <v>126</v>
      </c>
      <c r="C23" s="24"/>
      <c r="D23" s="24"/>
      <c r="E23" s="93" t="s">
        <v>137</v>
      </c>
      <c r="F23" s="86"/>
      <c r="G23" s="86">
        <v>9</v>
      </c>
      <c r="H23" s="93" t="s">
        <v>137</v>
      </c>
      <c r="I23" s="93"/>
      <c r="J23" s="86">
        <v>13</v>
      </c>
      <c r="K23" s="18"/>
      <c r="L23" s="18"/>
      <c r="M23" s="117" t="e">
        <f>+N23+E23</f>
        <v>#VALUE!</v>
      </c>
      <c r="N23" s="117">
        <v>13</v>
      </c>
      <c r="O23" s="18"/>
      <c r="P23" s="116">
        <f>+G23+Q23</f>
        <v>9</v>
      </c>
      <c r="Q23" s="86">
        <v>0</v>
      </c>
    </row>
    <row r="24" spans="1:17" s="3" customFormat="1" ht="15" customHeight="1">
      <c r="A24" s="10"/>
      <c r="B24" s="102" t="s">
        <v>153</v>
      </c>
      <c r="C24" s="24"/>
      <c r="D24" s="24"/>
      <c r="E24" s="93">
        <v>0</v>
      </c>
      <c r="F24" s="86"/>
      <c r="G24" s="86" t="s">
        <v>137</v>
      </c>
      <c r="H24" s="93">
        <v>-37</v>
      </c>
      <c r="I24" s="93"/>
      <c r="J24" s="86" t="s">
        <v>137</v>
      </c>
      <c r="K24" s="18"/>
      <c r="L24" s="18"/>
      <c r="M24" s="117"/>
      <c r="N24" s="117"/>
      <c r="O24" s="18"/>
      <c r="P24" s="116"/>
      <c r="Q24" s="86"/>
    </row>
    <row r="25" spans="1:17" s="3" customFormat="1" ht="15" customHeight="1">
      <c r="A25" s="10"/>
      <c r="B25" s="102" t="s">
        <v>109</v>
      </c>
      <c r="C25" s="24"/>
      <c r="D25" s="24"/>
      <c r="E25" s="93">
        <v>-2128</v>
      </c>
      <c r="F25" s="86"/>
      <c r="G25" s="86">
        <v>-2831</v>
      </c>
      <c r="H25" s="93">
        <v>-7315</v>
      </c>
      <c r="I25" s="93"/>
      <c r="J25" s="86">
        <v>-8394</v>
      </c>
      <c r="K25" s="18"/>
      <c r="L25" s="18"/>
      <c r="M25" s="117">
        <f>+N25+E25</f>
        <v>-10522</v>
      </c>
      <c r="N25" s="117">
        <v>-8394</v>
      </c>
      <c r="O25" s="18"/>
      <c r="P25" s="116">
        <f>+G25+Q25</f>
        <v>-10735</v>
      </c>
      <c r="Q25" s="86">
        <v>-7904</v>
      </c>
    </row>
    <row r="26" spans="1:17" s="3" customFormat="1" ht="15" customHeight="1">
      <c r="A26" s="10"/>
      <c r="B26" s="102" t="s">
        <v>91</v>
      </c>
      <c r="C26" s="24"/>
      <c r="D26" s="24"/>
      <c r="E26" s="93">
        <v>-167</v>
      </c>
      <c r="F26" s="86"/>
      <c r="G26" s="86">
        <v>-67</v>
      </c>
      <c r="H26" s="93">
        <v>-202</v>
      </c>
      <c r="I26" s="93"/>
      <c r="J26" s="86">
        <v>-202</v>
      </c>
      <c r="K26" s="18"/>
      <c r="L26" s="18"/>
      <c r="M26" s="117">
        <f>+N26+E26</f>
        <v>-369</v>
      </c>
      <c r="N26" s="117">
        <v>-202</v>
      </c>
      <c r="O26" s="18"/>
      <c r="P26" s="116">
        <f>+G26+Q26</f>
        <v>-270</v>
      </c>
      <c r="Q26" s="86">
        <v>-203</v>
      </c>
    </row>
    <row r="27" spans="1:17" s="3" customFormat="1" ht="15" customHeight="1">
      <c r="A27" s="10"/>
      <c r="B27" s="102" t="s">
        <v>89</v>
      </c>
      <c r="C27" s="24"/>
      <c r="D27" s="24"/>
      <c r="E27" s="93">
        <v>-423</v>
      </c>
      <c r="F27" s="86"/>
      <c r="G27" s="86">
        <v>-822</v>
      </c>
      <c r="H27" s="93">
        <v>-1582</v>
      </c>
      <c r="I27" s="93"/>
      <c r="J27" s="86">
        <v>-2545</v>
      </c>
      <c r="K27" s="18"/>
      <c r="L27" s="18"/>
      <c r="M27" s="117">
        <f>+N27+E27</f>
        <v>-2968</v>
      </c>
      <c r="N27" s="117">
        <v>-2545</v>
      </c>
      <c r="O27" s="18"/>
      <c r="P27" s="116">
        <f>+G27+Q27</f>
        <v>-3227</v>
      </c>
      <c r="Q27" s="86">
        <v>-2405</v>
      </c>
    </row>
    <row r="28" spans="1:17" s="3" customFormat="1" ht="15" customHeight="1">
      <c r="A28" s="10"/>
      <c r="B28" s="102" t="s">
        <v>110</v>
      </c>
      <c r="C28" s="24"/>
      <c r="D28" s="24"/>
      <c r="E28" s="93">
        <v>-514</v>
      </c>
      <c r="F28" s="86"/>
      <c r="G28" s="86">
        <v>-482</v>
      </c>
      <c r="H28" s="93">
        <v>-1789</v>
      </c>
      <c r="I28" s="93"/>
      <c r="J28" s="86">
        <v>-1735</v>
      </c>
      <c r="K28" s="18"/>
      <c r="L28" s="18"/>
      <c r="M28" s="117">
        <f>+N28+E28</f>
        <v>-2249</v>
      </c>
      <c r="N28" s="117">
        <v>-1735</v>
      </c>
      <c r="O28" s="18"/>
      <c r="P28" s="116">
        <f>+G28+Q28</f>
        <v>-2684</v>
      </c>
      <c r="Q28" s="86">
        <v>-2202</v>
      </c>
    </row>
    <row r="29" spans="1:17" s="3" customFormat="1" ht="15" customHeight="1">
      <c r="A29" s="10"/>
      <c r="B29" s="102" t="s">
        <v>111</v>
      </c>
      <c r="C29" s="24"/>
      <c r="D29" s="24"/>
      <c r="E29" s="93">
        <v>-5395</v>
      </c>
      <c r="F29" s="86"/>
      <c r="G29" s="86">
        <v>-7119</v>
      </c>
      <c r="H29" s="93">
        <v>-20206</v>
      </c>
      <c r="I29" s="93"/>
      <c r="J29" s="86">
        <v>-18900</v>
      </c>
      <c r="K29" s="18"/>
      <c r="L29" s="18"/>
      <c r="M29" s="117">
        <f>+N29+E29</f>
        <v>-24295</v>
      </c>
      <c r="N29" s="117">
        <v>-18900</v>
      </c>
      <c r="O29" s="18"/>
      <c r="P29" s="116">
        <f>+G29+Q29</f>
        <v>-25242</v>
      </c>
      <c r="Q29" s="86">
        <v>-18123</v>
      </c>
    </row>
    <row r="30" spans="1:17" s="3" customFormat="1" ht="15" customHeight="1">
      <c r="A30" s="10"/>
      <c r="B30" s="58"/>
      <c r="C30" s="24"/>
      <c r="D30" s="24"/>
      <c r="E30" s="95"/>
      <c r="F30" s="86"/>
      <c r="G30" s="94"/>
      <c r="H30" s="95"/>
      <c r="I30" s="93"/>
      <c r="J30" s="94"/>
      <c r="K30" s="18"/>
      <c r="L30" s="18"/>
      <c r="M30" s="118"/>
      <c r="N30" s="118"/>
      <c r="O30" s="18"/>
      <c r="Q30" s="94"/>
    </row>
    <row r="31" spans="1:17" s="3" customFormat="1" ht="15" customHeight="1">
      <c r="A31" s="10"/>
      <c r="B31" s="87" t="s">
        <v>112</v>
      </c>
      <c r="C31" s="24"/>
      <c r="D31" s="24"/>
      <c r="E31" s="93">
        <f>SUM(E20:E30)</f>
        <v>5465</v>
      </c>
      <c r="F31" s="85"/>
      <c r="G31" s="86">
        <f>SUM(G20:G30)</f>
        <v>1189</v>
      </c>
      <c r="H31" s="93">
        <f>SUM(H20:H30)</f>
        <v>23791</v>
      </c>
      <c r="I31" s="57"/>
      <c r="J31" s="86">
        <f>SUM(J20:J30)</f>
        <v>2393</v>
      </c>
      <c r="K31" s="18"/>
      <c r="L31" s="18"/>
      <c r="M31" s="117" t="e">
        <f>SUM(M20:M30)</f>
        <v>#VALUE!</v>
      </c>
      <c r="N31" s="117">
        <f>SUM(N20:N30)</f>
        <v>2393</v>
      </c>
      <c r="O31" s="18"/>
      <c r="P31" s="86">
        <f>SUM(P20:P30)</f>
        <v>4269</v>
      </c>
      <c r="Q31" s="86">
        <f>SUM(Q20:Q30)</f>
        <v>3080</v>
      </c>
    </row>
    <row r="32" spans="1:17" s="3" customFormat="1" ht="15" customHeight="1">
      <c r="A32" s="10"/>
      <c r="B32" s="58" t="s">
        <v>90</v>
      </c>
      <c r="C32" s="24"/>
      <c r="D32" s="24"/>
      <c r="E32" s="93">
        <v>-500</v>
      </c>
      <c r="F32" s="86"/>
      <c r="G32" s="86">
        <v>-168</v>
      </c>
      <c r="H32" s="93">
        <v>-1280</v>
      </c>
      <c r="I32" s="93"/>
      <c r="J32" s="86">
        <v>-505</v>
      </c>
      <c r="K32" s="88"/>
      <c r="L32" s="18"/>
      <c r="M32" s="117">
        <f>+N32+E32</f>
        <v>-1005</v>
      </c>
      <c r="N32" s="117">
        <v>-505</v>
      </c>
      <c r="O32" s="18"/>
      <c r="P32" s="116">
        <f>+G32+Q32</f>
        <v>-883</v>
      </c>
      <c r="Q32" s="86">
        <v>-715</v>
      </c>
    </row>
    <row r="33" spans="1:17" s="3" customFormat="1" ht="15" customHeight="1">
      <c r="A33" s="10"/>
      <c r="B33" s="58" t="s">
        <v>113</v>
      </c>
      <c r="C33" s="24"/>
      <c r="D33" s="24"/>
      <c r="E33" s="93">
        <v>35</v>
      </c>
      <c r="F33" s="86"/>
      <c r="G33" s="86">
        <v>7</v>
      </c>
      <c r="H33" s="93">
        <v>684</v>
      </c>
      <c r="I33" s="93"/>
      <c r="J33" s="86">
        <v>37</v>
      </c>
      <c r="K33" s="88"/>
      <c r="L33" s="18"/>
      <c r="M33" s="117">
        <f>+N33+E33</f>
        <v>72</v>
      </c>
      <c r="N33" s="117">
        <v>37</v>
      </c>
      <c r="O33" s="18"/>
      <c r="P33" s="116">
        <f>+G33+Q33</f>
        <v>64</v>
      </c>
      <c r="Q33" s="86">
        <v>57</v>
      </c>
    </row>
    <row r="34" spans="1:17" s="3" customFormat="1" ht="15" customHeight="1">
      <c r="A34" s="10"/>
      <c r="B34" s="24"/>
      <c r="C34" s="24"/>
      <c r="D34" s="24"/>
      <c r="E34" s="95"/>
      <c r="F34" s="86"/>
      <c r="G34" s="94"/>
      <c r="H34" s="95"/>
      <c r="I34" s="93"/>
      <c r="J34" s="94"/>
      <c r="K34" s="88"/>
      <c r="L34" s="18"/>
      <c r="M34" s="118"/>
      <c r="N34" s="118"/>
      <c r="O34" s="18"/>
      <c r="Q34" s="94"/>
    </row>
    <row r="35" spans="1:17" s="9" customFormat="1" ht="15" customHeight="1">
      <c r="A35" s="8"/>
      <c r="B35" s="32" t="s">
        <v>127</v>
      </c>
      <c r="D35" s="19"/>
      <c r="E35" s="89">
        <f>SUM(E31:E34)</f>
        <v>5000</v>
      </c>
      <c r="F35" s="89"/>
      <c r="G35" s="91">
        <f>SUM(G31:G34)</f>
        <v>1028</v>
      </c>
      <c r="H35" s="89">
        <f>SUM(H31:H34)</f>
        <v>23195</v>
      </c>
      <c r="I35" s="89"/>
      <c r="J35" s="91">
        <f>SUM(J31:J34)</f>
        <v>1925</v>
      </c>
      <c r="K35" s="90"/>
      <c r="L35" s="6"/>
      <c r="M35" s="119" t="e">
        <f>SUM(M31:M34)</f>
        <v>#VALUE!</v>
      </c>
      <c r="N35" s="119">
        <f>SUM(N31:N34)</f>
        <v>1925</v>
      </c>
      <c r="O35" s="6"/>
      <c r="P35" s="91">
        <f>SUM(P31:P34)</f>
        <v>3450</v>
      </c>
      <c r="Q35" s="91">
        <f>SUM(Q31:Q34)</f>
        <v>2422</v>
      </c>
    </row>
    <row r="36" spans="1:17" s="3" customFormat="1" ht="15" customHeight="1">
      <c r="A36" s="23"/>
      <c r="B36" s="19" t="s">
        <v>114</v>
      </c>
      <c r="C36" s="24"/>
      <c r="D36" s="24"/>
      <c r="E36" s="93">
        <v>-1209</v>
      </c>
      <c r="F36" s="86"/>
      <c r="G36" s="86">
        <v>-479</v>
      </c>
      <c r="H36" s="93">
        <v>-2156</v>
      </c>
      <c r="I36" s="93"/>
      <c r="J36" s="86">
        <v>-1218</v>
      </c>
      <c r="K36" s="88"/>
      <c r="L36" s="18"/>
      <c r="M36" s="117">
        <f>+N36+E36</f>
        <v>-2427</v>
      </c>
      <c r="N36" s="117">
        <v>-1218</v>
      </c>
      <c r="O36" s="18"/>
      <c r="P36" s="116">
        <f>+G36+Q36</f>
        <v>-1557</v>
      </c>
      <c r="Q36" s="86">
        <v>-1078</v>
      </c>
    </row>
    <row r="37" spans="1:17" s="3" customFormat="1" ht="15" customHeight="1">
      <c r="A37" s="23"/>
      <c r="B37" s="19"/>
      <c r="C37" s="24"/>
      <c r="D37" s="24"/>
      <c r="E37" s="98"/>
      <c r="F37" s="85"/>
      <c r="G37" s="97"/>
      <c r="H37" s="98"/>
      <c r="I37" s="96"/>
      <c r="J37" s="97"/>
      <c r="K37" s="88"/>
      <c r="L37" s="18"/>
      <c r="M37" s="120"/>
      <c r="N37" s="120"/>
      <c r="O37" s="18"/>
      <c r="Q37" s="97"/>
    </row>
    <row r="38" spans="1:17" s="3" customFormat="1" ht="15" customHeight="1">
      <c r="A38" s="23"/>
      <c r="B38" s="32" t="s">
        <v>128</v>
      </c>
      <c r="C38" s="24"/>
      <c r="D38" s="24"/>
      <c r="E38" s="86">
        <f>SUM(E35:E37)</f>
        <v>3791</v>
      </c>
      <c r="F38" s="85"/>
      <c r="G38" s="86">
        <f>SUM(G35:G37)</f>
        <v>549</v>
      </c>
      <c r="H38" s="86">
        <f>SUM(H35:H37)</f>
        <v>21039</v>
      </c>
      <c r="I38" s="57"/>
      <c r="J38" s="86">
        <f>SUM(J35:J37)</f>
        <v>707</v>
      </c>
      <c r="K38" s="88"/>
      <c r="L38" s="18"/>
      <c r="M38" s="117" t="e">
        <f>SUM(M35:M37)</f>
        <v>#VALUE!</v>
      </c>
      <c r="N38" s="117">
        <f>SUM(N35:N37)</f>
        <v>707</v>
      </c>
      <c r="O38" s="18"/>
      <c r="P38" s="86">
        <f>SUM(P35:P37)</f>
        <v>1893</v>
      </c>
      <c r="Q38" s="86">
        <f>SUM(Q35:Q37)</f>
        <v>1344</v>
      </c>
    </row>
    <row r="39" spans="1:17" s="9" customFormat="1" ht="15" customHeight="1">
      <c r="A39" s="8"/>
      <c r="B39" s="20" t="s">
        <v>55</v>
      </c>
      <c r="C39" s="26"/>
      <c r="E39" s="93">
        <v>-618</v>
      </c>
      <c r="F39" s="86"/>
      <c r="G39" s="86">
        <v>-194</v>
      </c>
      <c r="H39" s="93">
        <v>-1134</v>
      </c>
      <c r="I39" s="93"/>
      <c r="J39" s="86">
        <v>-286</v>
      </c>
      <c r="K39" s="90"/>
      <c r="L39" s="6"/>
      <c r="M39" s="117">
        <f>+N39+E39</f>
        <v>-904</v>
      </c>
      <c r="N39" s="117">
        <v>-286</v>
      </c>
      <c r="O39" s="6"/>
      <c r="P39" s="116">
        <f>+G39+Q39</f>
        <v>-922</v>
      </c>
      <c r="Q39" s="86">
        <v>-728</v>
      </c>
    </row>
    <row r="40" spans="1:17" s="9" customFormat="1" ht="15" customHeight="1">
      <c r="A40" s="8"/>
      <c r="B40" s="19"/>
      <c r="C40" s="19"/>
      <c r="D40" s="19"/>
      <c r="E40" s="89"/>
      <c r="F40" s="89"/>
      <c r="G40" s="91"/>
      <c r="H40" s="89"/>
      <c r="I40" s="90"/>
      <c r="J40" s="91"/>
      <c r="K40" s="90"/>
      <c r="L40" s="6"/>
      <c r="M40" s="119"/>
      <c r="N40" s="119"/>
      <c r="O40" s="6"/>
      <c r="Q40" s="91"/>
    </row>
    <row r="41" spans="1:17" s="9" customFormat="1" ht="15" customHeight="1" thickBot="1">
      <c r="A41" s="8"/>
      <c r="B41" s="32" t="s">
        <v>198</v>
      </c>
      <c r="D41" s="19"/>
      <c r="E41" s="92">
        <f>SUM(E38:E40)</f>
        <v>3173</v>
      </c>
      <c r="F41" s="89"/>
      <c r="G41" s="103">
        <f>SUM(G38:G40)</f>
        <v>355</v>
      </c>
      <c r="H41" s="92">
        <f>SUM(H38:H40)</f>
        <v>19905</v>
      </c>
      <c r="I41" s="90"/>
      <c r="J41" s="103">
        <f>SUM(J38:J40)</f>
        <v>421</v>
      </c>
      <c r="K41" s="90"/>
      <c r="L41" s="6"/>
      <c r="M41" s="121" t="e">
        <f>SUM(M38:M40)</f>
        <v>#VALUE!</v>
      </c>
      <c r="N41" s="121">
        <f>SUM(N38:N40)</f>
        <v>421</v>
      </c>
      <c r="O41" s="6"/>
      <c r="P41" s="103">
        <f>SUM(P38:P40)</f>
        <v>971</v>
      </c>
      <c r="Q41" s="103">
        <f>SUM(Q38:Q40)</f>
        <v>616</v>
      </c>
    </row>
    <row r="42" spans="1:15" s="9" customFormat="1" ht="15" customHeight="1" thickTop="1">
      <c r="A42" s="8"/>
      <c r="B42" s="19"/>
      <c r="C42" s="19" t="s">
        <v>68</v>
      </c>
      <c r="D42" s="19"/>
      <c r="E42" s="89"/>
      <c r="F42" s="89"/>
      <c r="G42" s="91"/>
      <c r="H42" s="89"/>
      <c r="I42" s="90"/>
      <c r="J42" s="91"/>
      <c r="K42" s="90"/>
      <c r="L42" s="6"/>
      <c r="M42" s="6"/>
      <c r="N42" s="6"/>
      <c r="O42" s="6"/>
    </row>
    <row r="43" spans="1:11" s="6" customFormat="1" ht="15" customHeight="1">
      <c r="A43" s="8"/>
      <c r="B43" s="19" t="s">
        <v>199</v>
      </c>
      <c r="C43" s="19"/>
      <c r="D43" s="19"/>
      <c r="E43" s="89"/>
      <c r="F43" s="89"/>
      <c r="G43" s="91"/>
      <c r="H43" s="89"/>
      <c r="I43" s="90"/>
      <c r="J43" s="91"/>
      <c r="K43" s="90"/>
    </row>
    <row r="44" spans="1:10" s="6" customFormat="1" ht="15" customHeight="1" thickBot="1">
      <c r="A44" s="23"/>
      <c r="B44" s="6" t="s">
        <v>121</v>
      </c>
      <c r="C44" s="24"/>
      <c r="D44" s="24"/>
      <c r="E44" s="127">
        <f>ROUND(+E41/40151*100,2)</f>
        <v>7.9</v>
      </c>
      <c r="F44" s="50"/>
      <c r="G44" s="127">
        <f>ROUND(+G41/40151*100,2)</f>
        <v>0.88</v>
      </c>
      <c r="H44" s="127">
        <f>ROUND(+H41/40151*100,2)</f>
        <v>49.58</v>
      </c>
      <c r="I44" s="99"/>
      <c r="J44" s="127">
        <f>ROUND(+J41/40151*100,2)</f>
        <v>1.05</v>
      </c>
    </row>
    <row r="45" spans="1:10" s="6" customFormat="1" ht="15" customHeight="1" thickTop="1">
      <c r="A45" s="8"/>
      <c r="B45" s="8" t="s">
        <v>68</v>
      </c>
      <c r="D45" s="19"/>
      <c r="E45" s="21"/>
      <c r="F45" s="21"/>
      <c r="G45" s="22"/>
      <c r="H45" s="21"/>
      <c r="I45" s="21"/>
      <c r="J45" s="22"/>
    </row>
    <row r="46" spans="1:10" s="6" customFormat="1" ht="15" customHeight="1" thickBot="1">
      <c r="A46" s="8"/>
      <c r="B46" s="19" t="s">
        <v>53</v>
      </c>
      <c r="D46" s="19"/>
      <c r="E46" s="131" t="s">
        <v>52</v>
      </c>
      <c r="F46" s="132"/>
      <c r="G46" s="131" t="s">
        <v>52</v>
      </c>
      <c r="H46" s="131" t="s">
        <v>52</v>
      </c>
      <c r="I46" s="132"/>
      <c r="J46" s="131" t="s">
        <v>52</v>
      </c>
    </row>
    <row r="47" ht="13.5" thickTop="1"/>
    <row r="48" ht="15">
      <c r="B48" s="6" t="s">
        <v>119</v>
      </c>
    </row>
    <row r="49" ht="15">
      <c r="B49" s="80" t="s">
        <v>148</v>
      </c>
    </row>
  </sheetData>
  <mergeCells count="5">
    <mergeCell ref="E13:G13"/>
    <mergeCell ref="H13:J13"/>
    <mergeCell ref="B7:J7"/>
    <mergeCell ref="B2:J2"/>
    <mergeCell ref="B3:J3"/>
  </mergeCells>
  <printOptions/>
  <pageMargins left="0.5" right="0.4" top="0.71" bottom="0.53" header="0.31496062992126" footer="0.24"/>
  <pageSetup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B37">
      <selection activeCell="G63" sqref="G63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3.57421875" style="0" customWidth="1"/>
    <col min="4" max="4" width="14.00390625" style="0" customWidth="1"/>
    <col min="5" max="5" width="18.00390625" style="0" customWidth="1"/>
    <col min="6" max="6" width="13.421875" style="0" customWidth="1"/>
    <col min="7" max="7" width="19.28125" style="0" customWidth="1"/>
    <col min="8" max="8" width="0.85546875" style="0" customWidth="1"/>
    <col min="9" max="9" width="15.7109375" style="0" customWidth="1"/>
    <col min="10" max="10" width="3.00390625" style="0" customWidth="1"/>
  </cols>
  <sheetData>
    <row r="1" spans="2:10" ht="15.75">
      <c r="B1" s="56" t="s">
        <v>262</v>
      </c>
      <c r="C1" s="54"/>
      <c r="D1" s="54"/>
      <c r="E1" s="54"/>
      <c r="F1" s="54"/>
      <c r="G1" s="54"/>
      <c r="H1" s="54"/>
      <c r="I1" s="54"/>
      <c r="J1" s="54"/>
    </row>
    <row r="2" spans="2:10" s="3" customFormat="1" ht="10.5">
      <c r="B2" s="59" t="s">
        <v>41</v>
      </c>
      <c r="C2" s="2"/>
      <c r="D2" s="2"/>
      <c r="E2" s="2"/>
      <c r="F2" s="2"/>
      <c r="G2" s="2"/>
      <c r="H2" s="2"/>
      <c r="I2" s="2"/>
      <c r="J2" s="2"/>
    </row>
    <row r="3" spans="2:10" s="3" customFormat="1" ht="15" customHeight="1">
      <c r="B3" s="32" t="s">
        <v>0</v>
      </c>
      <c r="C3" s="4"/>
      <c r="D3" s="4"/>
      <c r="E3" s="4"/>
      <c r="F3" s="4"/>
      <c r="G3" s="4"/>
      <c r="H3" s="4"/>
      <c r="I3" s="4"/>
      <c r="J3" s="4"/>
    </row>
    <row r="4" spans="1:10" s="3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2:10" s="31" customFormat="1" ht="15" customHeight="1">
      <c r="B5" s="32" t="s">
        <v>118</v>
      </c>
      <c r="C5" s="19"/>
      <c r="D5" s="19"/>
      <c r="E5" s="19"/>
      <c r="F5" s="21"/>
      <c r="G5" s="227"/>
      <c r="H5" s="228"/>
      <c r="I5" s="228"/>
      <c r="J5" s="30"/>
    </row>
    <row r="6" spans="1:10" s="15" customFormat="1" ht="15" customHeight="1">
      <c r="A6" s="27"/>
      <c r="B6" s="27"/>
      <c r="C6" s="27"/>
      <c r="D6" s="27"/>
      <c r="E6" s="27"/>
      <c r="F6" s="13"/>
      <c r="G6" s="33" t="s">
        <v>265</v>
      </c>
      <c r="H6" s="33"/>
      <c r="I6" s="34" t="s">
        <v>266</v>
      </c>
      <c r="J6" s="13"/>
    </row>
    <row r="7" spans="1:10" s="15" customFormat="1" ht="15" customHeight="1">
      <c r="A7" s="27"/>
      <c r="B7" s="27"/>
      <c r="C7" s="27"/>
      <c r="D7" s="27"/>
      <c r="E7" s="27"/>
      <c r="F7" s="13"/>
      <c r="G7" s="33" t="s">
        <v>11</v>
      </c>
      <c r="H7" s="33"/>
      <c r="I7" s="34" t="s">
        <v>12</v>
      </c>
      <c r="J7" s="13"/>
    </row>
    <row r="8" spans="1:10" s="15" customFormat="1" ht="15" customHeight="1">
      <c r="A8" s="27"/>
      <c r="B8" s="27"/>
      <c r="C8" s="27"/>
      <c r="D8" s="27"/>
      <c r="E8" s="27"/>
      <c r="F8" s="13"/>
      <c r="G8" s="33" t="s">
        <v>7</v>
      </c>
      <c r="H8" s="33"/>
      <c r="I8" s="34" t="s">
        <v>13</v>
      </c>
      <c r="J8" s="13"/>
    </row>
    <row r="9" spans="1:10" s="15" customFormat="1" ht="15" customHeight="1">
      <c r="A9" s="27"/>
      <c r="B9" s="27"/>
      <c r="C9" s="27"/>
      <c r="D9" s="27"/>
      <c r="E9" s="27"/>
      <c r="F9" s="13"/>
      <c r="G9" s="45" t="str">
        <f>+'Income Statement'!E17</f>
        <v>31/12/2003</v>
      </c>
      <c r="H9" s="14"/>
      <c r="I9" s="47" t="s">
        <v>147</v>
      </c>
      <c r="J9" s="13"/>
    </row>
    <row r="10" spans="1:10" s="15" customFormat="1" ht="15" customHeight="1">
      <c r="A10" s="27"/>
      <c r="B10" s="27"/>
      <c r="C10" s="27"/>
      <c r="D10" s="27"/>
      <c r="E10" s="27"/>
      <c r="F10" s="13"/>
      <c r="G10" s="14" t="s">
        <v>10</v>
      </c>
      <c r="H10" s="14"/>
      <c r="I10" s="17" t="s">
        <v>10</v>
      </c>
      <c r="J10" s="13"/>
    </row>
    <row r="11" spans="1:10" s="15" customFormat="1" ht="15" customHeight="1">
      <c r="A11" s="27"/>
      <c r="B11" s="27"/>
      <c r="C11" s="27"/>
      <c r="D11" s="27"/>
      <c r="E11" s="27"/>
      <c r="F11" s="13"/>
      <c r="G11" s="14"/>
      <c r="H11" s="14"/>
      <c r="I11" s="17"/>
      <c r="J11" s="13"/>
    </row>
    <row r="12" spans="1:10" s="31" customFormat="1" ht="15" customHeight="1">
      <c r="A12" s="19"/>
      <c r="B12" s="19" t="s">
        <v>40</v>
      </c>
      <c r="C12" s="6"/>
      <c r="D12" s="19"/>
      <c r="E12" s="19"/>
      <c r="F12" s="6"/>
      <c r="G12" s="21">
        <v>14740</v>
      </c>
      <c r="H12" s="21"/>
      <c r="I12" s="25">
        <v>24356</v>
      </c>
      <c r="J12" s="30"/>
    </row>
    <row r="13" spans="1:10" s="31" customFormat="1" ht="15" customHeight="1">
      <c r="A13" s="19"/>
      <c r="B13" s="19" t="s">
        <v>56</v>
      </c>
      <c r="C13" s="6"/>
      <c r="D13" s="19"/>
      <c r="E13" s="19"/>
      <c r="F13" s="6"/>
      <c r="G13" s="21">
        <v>68</v>
      </c>
      <c r="H13" s="21"/>
      <c r="I13" s="25">
        <v>270</v>
      </c>
      <c r="J13" s="30"/>
    </row>
    <row r="14" spans="1:10" s="31" customFormat="1" ht="15" customHeight="1">
      <c r="A14" s="19"/>
      <c r="B14" s="19"/>
      <c r="C14" s="19"/>
      <c r="D14" s="19"/>
      <c r="E14" s="19"/>
      <c r="F14" s="6"/>
      <c r="G14" s="21"/>
      <c r="H14" s="21"/>
      <c r="I14" s="25"/>
      <c r="J14" s="30"/>
    </row>
    <row r="15" spans="1:10" s="31" customFormat="1" ht="15" customHeight="1">
      <c r="A15" s="19"/>
      <c r="B15" s="19" t="s">
        <v>16</v>
      </c>
      <c r="C15" s="6"/>
      <c r="D15" s="19"/>
      <c r="E15" s="19"/>
      <c r="F15" s="6"/>
      <c r="G15" s="21"/>
      <c r="H15" s="21"/>
      <c r="I15" s="25"/>
      <c r="J15" s="30"/>
    </row>
    <row r="16" spans="1:10" s="31" customFormat="1" ht="15" customHeight="1">
      <c r="A16" s="19"/>
      <c r="B16" s="19"/>
      <c r="C16" s="6" t="s">
        <v>57</v>
      </c>
      <c r="D16" s="19"/>
      <c r="E16" s="19"/>
      <c r="F16" s="6"/>
      <c r="G16" s="28">
        <v>87</v>
      </c>
      <c r="H16" s="21"/>
      <c r="I16" s="35">
        <v>89</v>
      </c>
      <c r="J16" s="30"/>
    </row>
    <row r="17" spans="1:10" s="31" customFormat="1" ht="15" customHeight="1">
      <c r="A17" s="19"/>
      <c r="B17" s="6"/>
      <c r="C17" s="19" t="s">
        <v>58</v>
      </c>
      <c r="D17" s="19"/>
      <c r="E17" s="19"/>
      <c r="F17" s="6"/>
      <c r="G17" s="36">
        <f>7174+68235</f>
        <v>75409</v>
      </c>
      <c r="H17" s="21"/>
      <c r="I17" s="37">
        <v>10926</v>
      </c>
      <c r="J17" s="30"/>
    </row>
    <row r="18" spans="1:10" s="31" customFormat="1" ht="15" customHeight="1">
      <c r="A18" s="19"/>
      <c r="B18" s="6"/>
      <c r="C18" s="19" t="s">
        <v>59</v>
      </c>
      <c r="D18" s="19"/>
      <c r="E18" s="19"/>
      <c r="F18" s="6"/>
      <c r="G18" s="36">
        <f>37614+2</f>
        <v>37616</v>
      </c>
      <c r="H18" s="21"/>
      <c r="I18" s="37">
        <v>5949</v>
      </c>
      <c r="J18" s="30"/>
    </row>
    <row r="19" spans="1:10" s="31" customFormat="1" ht="15" customHeight="1">
      <c r="A19" s="19"/>
      <c r="B19" s="6"/>
      <c r="C19" s="19" t="s">
        <v>96</v>
      </c>
      <c r="D19" s="19"/>
      <c r="E19" s="19"/>
      <c r="F19" s="6"/>
      <c r="G19" s="133" t="s">
        <v>137</v>
      </c>
      <c r="H19" s="21"/>
      <c r="I19" s="37">
        <v>386</v>
      </c>
      <c r="J19" s="30"/>
    </row>
    <row r="20" spans="1:10" s="31" customFormat="1" ht="15" customHeight="1">
      <c r="A20" s="19"/>
      <c r="B20" s="6"/>
      <c r="C20" s="19" t="s">
        <v>60</v>
      </c>
      <c r="D20" s="19"/>
      <c r="E20" s="19"/>
      <c r="F20" s="6"/>
      <c r="G20" s="36">
        <v>4537</v>
      </c>
      <c r="H20" s="21"/>
      <c r="I20" s="37">
        <v>17386</v>
      </c>
      <c r="J20" s="30"/>
    </row>
    <row r="21" spans="1:10" s="31" customFormat="1" ht="15" customHeight="1">
      <c r="A21" s="19"/>
      <c r="B21" s="6"/>
      <c r="C21" s="19" t="s">
        <v>42</v>
      </c>
      <c r="D21" s="19"/>
      <c r="E21" s="19"/>
      <c r="F21" s="6"/>
      <c r="G21" s="29">
        <v>3824</v>
      </c>
      <c r="H21" s="21"/>
      <c r="I21" s="38">
        <v>1753</v>
      </c>
      <c r="J21" s="30"/>
    </row>
    <row r="22" spans="1:10" s="3" customFormat="1" ht="15" customHeight="1">
      <c r="A22" s="23"/>
      <c r="B22" s="24"/>
      <c r="C22" s="24"/>
      <c r="D22" s="24"/>
      <c r="E22" s="24"/>
      <c r="F22" s="24"/>
      <c r="G22" s="52">
        <f>SUM(G16:G21)</f>
        <v>121473</v>
      </c>
      <c r="H22" s="41"/>
      <c r="I22" s="53">
        <f>SUM(I16:I21)</f>
        <v>36489</v>
      </c>
      <c r="J22" s="18"/>
    </row>
    <row r="23" spans="1:10" s="31" customFormat="1" ht="15" customHeight="1">
      <c r="A23" s="19"/>
      <c r="B23" s="19" t="s">
        <v>17</v>
      </c>
      <c r="C23" s="19"/>
      <c r="D23" s="19"/>
      <c r="E23" s="19"/>
      <c r="F23" s="6"/>
      <c r="G23" s="36"/>
      <c r="H23" s="21"/>
      <c r="I23" s="37"/>
      <c r="J23" s="30"/>
    </row>
    <row r="24" spans="1:10" s="3" customFormat="1" ht="15" customHeight="1">
      <c r="A24" s="23"/>
      <c r="B24" s="24"/>
      <c r="C24" s="19" t="s">
        <v>62</v>
      </c>
      <c r="D24" s="24"/>
      <c r="E24" s="24"/>
      <c r="F24" s="24"/>
      <c r="G24" s="42">
        <v>1615</v>
      </c>
      <c r="H24" s="41"/>
      <c r="I24" s="48">
        <v>2181</v>
      </c>
      <c r="J24" s="18"/>
    </row>
    <row r="25" spans="1:10" s="3" customFormat="1" ht="15" customHeight="1">
      <c r="A25" s="23"/>
      <c r="B25" s="24"/>
      <c r="C25" s="19" t="s">
        <v>63</v>
      </c>
      <c r="D25" s="24"/>
      <c r="E25" s="24"/>
      <c r="F25" s="24"/>
      <c r="G25" s="42">
        <v>38901</v>
      </c>
      <c r="H25" s="41"/>
      <c r="I25" s="48">
        <v>30029</v>
      </c>
      <c r="J25" s="18"/>
    </row>
    <row r="26" spans="1:10" s="3" customFormat="1" ht="15" customHeight="1">
      <c r="A26" s="23"/>
      <c r="B26" s="24"/>
      <c r="C26" s="19" t="s">
        <v>150</v>
      </c>
      <c r="D26" s="24"/>
      <c r="E26" s="24"/>
      <c r="F26" s="24"/>
      <c r="G26" s="133" t="s">
        <v>137</v>
      </c>
      <c r="H26" s="41"/>
      <c r="I26" s="48">
        <v>6</v>
      </c>
      <c r="J26" s="18"/>
    </row>
    <row r="27" spans="1:10" s="3" customFormat="1" ht="15" customHeight="1">
      <c r="A27" s="23"/>
      <c r="B27" s="24"/>
      <c r="C27" s="19" t="s">
        <v>64</v>
      </c>
      <c r="D27" s="24"/>
      <c r="E27" s="24"/>
      <c r="F27" s="24"/>
      <c r="G27" s="42">
        <v>237</v>
      </c>
      <c r="H27" s="41"/>
      <c r="I27" s="48">
        <v>104</v>
      </c>
      <c r="J27" s="18"/>
    </row>
    <row r="28" spans="1:10" s="31" customFormat="1" ht="15" customHeight="1">
      <c r="A28" s="19"/>
      <c r="B28" s="19"/>
      <c r="C28" s="19" t="s">
        <v>65</v>
      </c>
      <c r="D28" s="19"/>
      <c r="E28" s="19"/>
      <c r="F28" s="6"/>
      <c r="G28" s="42">
        <v>3934</v>
      </c>
      <c r="H28" s="21"/>
      <c r="I28" s="48">
        <v>4136</v>
      </c>
      <c r="J28" s="30"/>
    </row>
    <row r="29" spans="1:10" s="31" customFormat="1" ht="15" customHeight="1">
      <c r="A29" s="19"/>
      <c r="B29" s="19"/>
      <c r="C29" s="19" t="s">
        <v>140</v>
      </c>
      <c r="D29" s="19"/>
      <c r="E29" s="19"/>
      <c r="F29" s="6"/>
      <c r="G29" s="42">
        <v>921</v>
      </c>
      <c r="H29" s="21"/>
      <c r="I29" s="48">
        <v>225</v>
      </c>
      <c r="J29" s="30"/>
    </row>
    <row r="30" spans="1:10" s="31" customFormat="1" ht="15" customHeight="1">
      <c r="A30" s="19"/>
      <c r="B30" s="19"/>
      <c r="C30" s="19"/>
      <c r="D30" s="19"/>
      <c r="E30" s="19"/>
      <c r="F30" s="6"/>
      <c r="G30" s="43">
        <f>SUM(G24:G29)</f>
        <v>45608</v>
      </c>
      <c r="H30" s="21"/>
      <c r="I30" s="44">
        <f>SUM(I24:I29)</f>
        <v>36681</v>
      </c>
      <c r="J30" s="30"/>
    </row>
    <row r="31" spans="1:10" s="31" customFormat="1" ht="15" customHeight="1">
      <c r="A31" s="19"/>
      <c r="B31" s="19"/>
      <c r="C31" s="19"/>
      <c r="D31" s="19"/>
      <c r="E31" s="19"/>
      <c r="F31" s="6"/>
      <c r="G31" s="21"/>
      <c r="H31" s="21"/>
      <c r="I31" s="25"/>
      <c r="J31" s="30"/>
    </row>
    <row r="32" spans="1:10" s="31" customFormat="1" ht="15" customHeight="1">
      <c r="A32" s="19"/>
      <c r="B32" s="19" t="s">
        <v>240</v>
      </c>
      <c r="C32" s="19"/>
      <c r="D32" s="19"/>
      <c r="E32" s="19"/>
      <c r="F32" s="6"/>
      <c r="G32" s="21">
        <f>+G22-G30</f>
        <v>75865</v>
      </c>
      <c r="H32" s="21"/>
      <c r="I32" s="25">
        <f>+I22-I30</f>
        <v>-192</v>
      </c>
      <c r="J32" s="30"/>
    </row>
    <row r="33" spans="1:10" s="31" customFormat="1" ht="15" customHeight="1">
      <c r="A33" s="19"/>
      <c r="B33" s="19"/>
      <c r="C33" s="19"/>
      <c r="D33" s="19"/>
      <c r="E33" s="19"/>
      <c r="F33" s="6"/>
      <c r="G33" s="21"/>
      <c r="H33" s="21"/>
      <c r="I33" s="25"/>
      <c r="J33" s="30"/>
    </row>
    <row r="34" spans="1:10" s="31" customFormat="1" ht="15" customHeight="1">
      <c r="A34" s="19"/>
      <c r="B34" s="19" t="s">
        <v>67</v>
      </c>
      <c r="C34" s="19"/>
      <c r="D34" s="19"/>
      <c r="E34" s="19"/>
      <c r="F34" s="6"/>
      <c r="G34" s="21"/>
      <c r="H34" s="21"/>
      <c r="I34" s="25"/>
      <c r="J34" s="30"/>
    </row>
    <row r="35" spans="1:10" s="31" customFormat="1" ht="15" customHeight="1">
      <c r="A35" s="19"/>
      <c r="C35" s="19" t="s">
        <v>142</v>
      </c>
      <c r="D35" s="19"/>
      <c r="E35" s="19"/>
      <c r="F35" s="6"/>
      <c r="G35" s="134">
        <v>0</v>
      </c>
      <c r="H35" s="21"/>
      <c r="I35" s="35">
        <v>71</v>
      </c>
      <c r="J35" s="30"/>
    </row>
    <row r="36" spans="1:10" s="31" customFormat="1" ht="15" customHeight="1">
      <c r="A36" s="19"/>
      <c r="C36" s="19" t="s">
        <v>66</v>
      </c>
      <c r="D36" s="19"/>
      <c r="E36" s="19"/>
      <c r="F36" s="6"/>
      <c r="G36" s="36">
        <v>273</v>
      </c>
      <c r="H36" s="21"/>
      <c r="I36" s="37">
        <v>1518</v>
      </c>
      <c r="J36" s="30"/>
    </row>
    <row r="37" spans="1:10" s="31" customFormat="1" ht="15" customHeight="1">
      <c r="A37" s="19"/>
      <c r="C37" s="19" t="s">
        <v>139</v>
      </c>
      <c r="D37" s="19"/>
      <c r="E37" s="19"/>
      <c r="F37" s="6"/>
      <c r="G37" s="29">
        <v>94</v>
      </c>
      <c r="H37" s="21"/>
      <c r="I37" s="38">
        <v>751</v>
      </c>
      <c r="J37" s="30"/>
    </row>
    <row r="38" spans="1:10" s="31" customFormat="1" ht="15" customHeight="1">
      <c r="A38" s="19"/>
      <c r="C38" s="19"/>
      <c r="D38" s="19"/>
      <c r="E38" s="19"/>
      <c r="F38" s="6"/>
      <c r="G38" s="60">
        <f>-SUM(G35:G37)</f>
        <v>-367</v>
      </c>
      <c r="H38" s="21"/>
      <c r="I38" s="61">
        <f>-SUM(I35:I37)</f>
        <v>-2340</v>
      </c>
      <c r="J38" s="30"/>
    </row>
    <row r="39" spans="1:10" s="31" customFormat="1" ht="15" customHeight="1">
      <c r="A39" s="19"/>
      <c r="C39" s="19"/>
      <c r="D39" s="19"/>
      <c r="E39" s="19"/>
      <c r="F39" s="6"/>
      <c r="G39" s="21"/>
      <c r="H39" s="21"/>
      <c r="I39" s="25"/>
      <c r="J39" s="30"/>
    </row>
    <row r="40" spans="1:10" s="31" customFormat="1" ht="15" customHeight="1">
      <c r="A40" s="19"/>
      <c r="B40" s="19" t="s">
        <v>39</v>
      </c>
      <c r="C40" s="6"/>
      <c r="D40" s="19"/>
      <c r="E40" s="19"/>
      <c r="F40" s="6"/>
      <c r="G40" s="21">
        <v>-47466</v>
      </c>
      <c r="H40" s="21"/>
      <c r="I40" s="25">
        <v>-591</v>
      </c>
      <c r="J40" s="30"/>
    </row>
    <row r="41" spans="1:10" s="31" customFormat="1" ht="15" customHeight="1" thickBot="1">
      <c r="A41" s="19"/>
      <c r="B41" s="19"/>
      <c r="C41" s="19"/>
      <c r="D41" s="19"/>
      <c r="E41" s="19"/>
      <c r="F41" s="6"/>
      <c r="G41" s="39">
        <f>+G32+G12+G13+G38+G40</f>
        <v>42840</v>
      </c>
      <c r="H41" s="21"/>
      <c r="I41" s="40">
        <f>+I32+I12+I13+I38+I40</f>
        <v>21503</v>
      </c>
      <c r="J41" s="30"/>
    </row>
    <row r="42" spans="1:10" s="31" customFormat="1" ht="15" customHeight="1" thickTop="1">
      <c r="A42" s="19"/>
      <c r="B42" s="19"/>
      <c r="C42" s="19"/>
      <c r="D42" s="19"/>
      <c r="E42" s="19"/>
      <c r="F42" s="6"/>
      <c r="G42" s="21"/>
      <c r="H42" s="21"/>
      <c r="I42" s="25"/>
      <c r="J42" s="30"/>
    </row>
    <row r="43" spans="1:10" s="31" customFormat="1" ht="15" customHeight="1">
      <c r="A43" s="19"/>
      <c r="B43" s="19" t="s">
        <v>43</v>
      </c>
      <c r="C43" s="19"/>
      <c r="D43" s="19"/>
      <c r="E43" s="19"/>
      <c r="F43" s="6"/>
      <c r="G43" s="21"/>
      <c r="H43" s="21"/>
      <c r="I43" s="25"/>
      <c r="J43" s="30"/>
    </row>
    <row r="44" spans="1:10" s="31" customFormat="1" ht="15" customHeight="1">
      <c r="A44" s="19"/>
      <c r="B44" s="19"/>
      <c r="C44" s="19"/>
      <c r="D44" s="19"/>
      <c r="E44" s="19"/>
      <c r="F44" s="6"/>
      <c r="G44" s="21"/>
      <c r="H44" s="21"/>
      <c r="I44" s="25"/>
      <c r="J44" s="30"/>
    </row>
    <row r="45" spans="1:10" s="31" customFormat="1" ht="15" customHeight="1">
      <c r="A45" s="19"/>
      <c r="B45" s="19" t="s">
        <v>14</v>
      </c>
      <c r="C45" s="6"/>
      <c r="D45" s="19"/>
      <c r="E45" s="19"/>
      <c r="F45" s="6"/>
      <c r="G45" s="21">
        <f>'Stat of Equity'!C19</f>
        <v>40151</v>
      </c>
      <c r="H45" s="21"/>
      <c r="I45" s="25">
        <v>18675</v>
      </c>
      <c r="J45" s="30"/>
    </row>
    <row r="46" spans="1:10" s="31" customFormat="1" ht="15" customHeight="1">
      <c r="A46" s="19"/>
      <c r="B46" s="19" t="s">
        <v>15</v>
      </c>
      <c r="C46" s="6"/>
      <c r="D46" s="19"/>
      <c r="E46" s="19"/>
      <c r="F46" s="6"/>
      <c r="G46" s="21">
        <f>SUM('Stat of Equity'!E19:L19)</f>
        <v>3531</v>
      </c>
      <c r="H46" s="21"/>
      <c r="I46" s="25">
        <f>SUM('Stat of Equity'!E14:L14)</f>
        <v>9319</v>
      </c>
      <c r="J46" s="30"/>
    </row>
    <row r="47" spans="1:10" s="31" customFormat="1" ht="15" customHeight="1">
      <c r="A47" s="19"/>
      <c r="B47" s="19" t="s">
        <v>267</v>
      </c>
      <c r="C47" s="6"/>
      <c r="D47" s="19"/>
      <c r="E47" s="19"/>
      <c r="F47" s="6"/>
      <c r="G47" s="21">
        <f>+'Stat of Equity'!N19</f>
        <v>-842</v>
      </c>
      <c r="H47" s="21"/>
      <c r="I47" s="25">
        <f>+'Stat of Equity'!N14</f>
        <v>-6491</v>
      </c>
      <c r="J47" s="30"/>
    </row>
    <row r="48" spans="1:10" s="31" customFormat="1" ht="15" customHeight="1" thickBot="1">
      <c r="A48" s="19"/>
      <c r="B48" s="19" t="s">
        <v>138</v>
      </c>
      <c r="C48" s="6"/>
      <c r="D48" s="19"/>
      <c r="E48" s="19"/>
      <c r="F48" s="6"/>
      <c r="G48" s="39">
        <f>SUM(G45:G47)</f>
        <v>42840</v>
      </c>
      <c r="H48" s="21"/>
      <c r="I48" s="40">
        <f>SUM(I45:I47)</f>
        <v>21503</v>
      </c>
      <c r="J48" s="30"/>
    </row>
    <row r="49" spans="1:10" s="31" customFormat="1" ht="15" customHeight="1" thickTop="1">
      <c r="A49" s="19"/>
      <c r="B49" s="19"/>
      <c r="C49" s="6"/>
      <c r="D49" s="19"/>
      <c r="E49" s="19"/>
      <c r="F49" s="6"/>
      <c r="G49" s="21"/>
      <c r="H49" s="21"/>
      <c r="I49" s="25"/>
      <c r="J49" s="30"/>
    </row>
    <row r="50" spans="2:10" s="31" customFormat="1" ht="15" customHeight="1" thickBot="1">
      <c r="B50" s="19" t="s">
        <v>37</v>
      </c>
      <c r="C50" s="19"/>
      <c r="D50" s="19"/>
      <c r="E50" s="19"/>
      <c r="F50" s="6"/>
      <c r="G50" s="49">
        <f>+(G48-G13)/G45</f>
        <v>1.06527857338547</v>
      </c>
      <c r="H50" s="21"/>
      <c r="I50" s="49">
        <f>+(I48-I13)/40151</f>
        <v>0.5288286717640905</v>
      </c>
      <c r="J50" s="30" t="s">
        <v>241</v>
      </c>
    </row>
    <row r="51" spans="1:10" s="3" customFormat="1" ht="15" customHeight="1" thickTop="1">
      <c r="A51" s="23"/>
      <c r="B51" s="19" t="s">
        <v>242</v>
      </c>
      <c r="C51" s="19"/>
      <c r="D51" s="19"/>
      <c r="E51" s="19"/>
      <c r="F51" s="19"/>
      <c r="G51" s="23"/>
      <c r="H51" s="23"/>
      <c r="I51" s="24"/>
      <c r="J51" s="18"/>
    </row>
    <row r="52" ht="15">
      <c r="B52" s="6" t="s">
        <v>117</v>
      </c>
    </row>
    <row r="53" ht="15">
      <c r="B53" s="80" t="s">
        <v>148</v>
      </c>
    </row>
  </sheetData>
  <mergeCells count="1">
    <mergeCell ref="G5:I5"/>
  </mergeCells>
  <printOptions/>
  <pageMargins left="0.5" right="0.4" top="0.35" bottom="0.53" header="0.3" footer="0.3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="60" workbookViewId="0" topLeftCell="C1">
      <selection activeCell="O20" sqref="O20"/>
    </sheetView>
  </sheetViews>
  <sheetFormatPr defaultColWidth="9.140625" defaultRowHeight="12.75"/>
  <cols>
    <col min="1" max="1" width="2.57421875" style="62" customWidth="1"/>
    <col min="2" max="2" width="31.7109375" style="62" customWidth="1"/>
    <col min="3" max="3" width="12.7109375" style="62" customWidth="1"/>
    <col min="4" max="4" width="1.7109375" style="62" customWidth="1"/>
    <col min="5" max="5" width="11.28125" style="62" customWidth="1"/>
    <col min="6" max="6" width="1.7109375" style="62" customWidth="1"/>
    <col min="7" max="7" width="12.7109375" style="62" customWidth="1"/>
    <col min="8" max="8" width="0.9921875" style="62" customWidth="1"/>
    <col min="9" max="9" width="13.8515625" style="62" bestFit="1" customWidth="1"/>
    <col min="10" max="10" width="0.42578125" style="62" customWidth="1"/>
    <col min="11" max="11" width="11.140625" style="62" customWidth="1"/>
    <col min="12" max="12" width="12.7109375" style="62" customWidth="1"/>
    <col min="13" max="13" width="0.13671875" style="62" customWidth="1"/>
    <col min="14" max="14" width="14.140625" style="70" customWidth="1"/>
    <col min="15" max="15" width="0.9921875" style="70" customWidth="1"/>
    <col min="16" max="16" width="11.57421875" style="62" customWidth="1"/>
    <col min="17" max="16384" width="9.140625" style="62" customWidth="1"/>
  </cols>
  <sheetData>
    <row r="1" ht="15">
      <c r="B1" s="63" t="s">
        <v>194</v>
      </c>
    </row>
    <row r="2" ht="15">
      <c r="B2" s="63" t="s">
        <v>195</v>
      </c>
    </row>
    <row r="3" ht="15">
      <c r="B3" s="64" t="s">
        <v>41</v>
      </c>
    </row>
    <row r="4" ht="15">
      <c r="B4" s="32" t="s">
        <v>0</v>
      </c>
    </row>
    <row r="5" ht="15">
      <c r="B5" s="32"/>
    </row>
    <row r="6" spans="2:11" ht="15">
      <c r="B6" s="65" t="s">
        <v>69</v>
      </c>
      <c r="C6" s="66"/>
      <c r="D6" s="66"/>
      <c r="E6" s="66"/>
      <c r="F6" s="66"/>
      <c r="G6" s="66"/>
      <c r="H6" s="66"/>
      <c r="I6" s="66"/>
      <c r="J6" s="66"/>
      <c r="K6" s="66"/>
    </row>
    <row r="7" spans="2:14" ht="15">
      <c r="B7" s="65"/>
      <c r="C7" s="66"/>
      <c r="D7" s="66"/>
      <c r="E7" s="66"/>
      <c r="F7" s="66"/>
      <c r="G7" s="66"/>
      <c r="H7" s="66"/>
      <c r="I7" s="66"/>
      <c r="J7" s="66"/>
      <c r="K7" s="66"/>
      <c r="N7" s="62"/>
    </row>
    <row r="8" spans="2:14" ht="15">
      <c r="B8" s="67"/>
      <c r="C8" s="224" t="s">
        <v>85</v>
      </c>
      <c r="D8" s="224"/>
      <c r="E8" s="224"/>
      <c r="F8" s="224"/>
      <c r="G8" s="224"/>
      <c r="H8" s="224"/>
      <c r="I8" s="224"/>
      <c r="J8" s="224"/>
      <c r="K8" s="224"/>
      <c r="L8" s="71" t="s">
        <v>86</v>
      </c>
      <c r="M8" s="66"/>
      <c r="N8" s="71" t="s">
        <v>185</v>
      </c>
    </row>
    <row r="9" spans="1:15" ht="15">
      <c r="A9" s="71"/>
      <c r="B9" s="71"/>
      <c r="J9" s="73"/>
      <c r="K9" s="73" t="s">
        <v>187</v>
      </c>
      <c r="L9" s="73" t="s">
        <v>141</v>
      </c>
      <c r="M9" s="71"/>
      <c r="N9" s="71" t="s">
        <v>186</v>
      </c>
      <c r="O9" s="71"/>
    </row>
    <row r="10" spans="1:15" ht="15">
      <c r="A10" s="71"/>
      <c r="B10" s="71"/>
      <c r="C10" s="71" t="s">
        <v>83</v>
      </c>
      <c r="D10" s="71"/>
      <c r="E10" s="71" t="s">
        <v>81</v>
      </c>
      <c r="F10" s="71"/>
      <c r="G10" s="71" t="s">
        <v>79</v>
      </c>
      <c r="H10" s="71"/>
      <c r="I10" s="71" t="s">
        <v>154</v>
      </c>
      <c r="J10" s="71"/>
      <c r="K10" s="71" t="s">
        <v>188</v>
      </c>
      <c r="L10" s="71" t="s">
        <v>84</v>
      </c>
      <c r="M10" s="71"/>
      <c r="N10" s="71" t="s">
        <v>183</v>
      </c>
      <c r="O10" s="71"/>
    </row>
    <row r="11" spans="1:16" ht="15">
      <c r="A11" s="71"/>
      <c r="B11" s="71"/>
      <c r="C11" s="71" t="s">
        <v>82</v>
      </c>
      <c r="D11" s="71"/>
      <c r="E11" s="71" t="s">
        <v>80</v>
      </c>
      <c r="F11" s="71"/>
      <c r="G11" s="71" t="s">
        <v>70</v>
      </c>
      <c r="H11" s="71"/>
      <c r="I11" s="71" t="s">
        <v>155</v>
      </c>
      <c r="J11" s="71"/>
      <c r="K11" s="71" t="s">
        <v>70</v>
      </c>
      <c r="L11" s="71" t="s">
        <v>70</v>
      </c>
      <c r="M11" s="71"/>
      <c r="N11" s="71" t="s">
        <v>184</v>
      </c>
      <c r="O11" s="71"/>
      <c r="P11" s="71" t="s">
        <v>71</v>
      </c>
    </row>
    <row r="12" spans="2:16" ht="15">
      <c r="B12" s="136" t="s">
        <v>233</v>
      </c>
      <c r="C12" s="71" t="s">
        <v>61</v>
      </c>
      <c r="D12" s="71"/>
      <c r="E12" s="71" t="s">
        <v>61</v>
      </c>
      <c r="F12" s="71"/>
      <c r="G12" s="71" t="s">
        <v>61</v>
      </c>
      <c r="H12" s="71"/>
      <c r="I12" s="71" t="s">
        <v>61</v>
      </c>
      <c r="J12" s="71"/>
      <c r="K12" s="71" t="s">
        <v>61</v>
      </c>
      <c r="L12" s="71" t="s">
        <v>61</v>
      </c>
      <c r="M12" s="71"/>
      <c r="N12" s="71" t="s">
        <v>61</v>
      </c>
      <c r="O12" s="71"/>
      <c r="P12" s="71" t="s">
        <v>61</v>
      </c>
    </row>
    <row r="14" spans="2:16" ht="15">
      <c r="B14" s="62" t="s">
        <v>151</v>
      </c>
      <c r="C14" s="68">
        <v>18675</v>
      </c>
      <c r="D14" s="68"/>
      <c r="E14" s="68">
        <v>5038</v>
      </c>
      <c r="F14" s="68"/>
      <c r="G14" s="68">
        <v>4185</v>
      </c>
      <c r="H14" s="68"/>
      <c r="I14" s="68">
        <v>0</v>
      </c>
      <c r="J14" s="68"/>
      <c r="K14" s="68">
        <v>0</v>
      </c>
      <c r="L14" s="68">
        <v>96</v>
      </c>
      <c r="M14" s="68"/>
      <c r="N14" s="72">
        <v>-6491</v>
      </c>
      <c r="O14" s="72"/>
      <c r="P14" s="72">
        <v>21503</v>
      </c>
    </row>
    <row r="15" spans="2:16" ht="15">
      <c r="B15" s="62" t="s">
        <v>156</v>
      </c>
      <c r="C15" s="68">
        <v>0</v>
      </c>
      <c r="D15" s="68"/>
      <c r="E15" s="68">
        <v>0</v>
      </c>
      <c r="F15" s="68"/>
      <c r="G15" s="68">
        <v>0</v>
      </c>
      <c r="H15" s="68"/>
      <c r="I15" s="68">
        <v>1440</v>
      </c>
      <c r="J15" s="68"/>
      <c r="K15" s="68">
        <v>0</v>
      </c>
      <c r="L15" s="68">
        <v>0</v>
      </c>
      <c r="M15" s="68"/>
      <c r="N15" s="68">
        <v>0</v>
      </c>
      <c r="O15" s="72"/>
      <c r="P15" s="68">
        <f>SUM(C15:N15)</f>
        <v>1440</v>
      </c>
    </row>
    <row r="16" spans="2:16" ht="15">
      <c r="B16" s="62" t="s">
        <v>196</v>
      </c>
      <c r="C16" s="68">
        <v>0</v>
      </c>
      <c r="D16" s="68"/>
      <c r="E16" s="68">
        <v>0</v>
      </c>
      <c r="F16" s="68"/>
      <c r="G16" s="68">
        <v>0</v>
      </c>
      <c r="H16" s="68">
        <v>0</v>
      </c>
      <c r="I16" s="68">
        <v>0</v>
      </c>
      <c r="J16" s="68"/>
      <c r="K16" s="68">
        <f>-3-5</f>
        <v>-8</v>
      </c>
      <c r="L16" s="68">
        <v>0</v>
      </c>
      <c r="M16" s="68"/>
      <c r="N16" s="72">
        <v>0</v>
      </c>
      <c r="O16" s="72"/>
      <c r="P16" s="68">
        <f>SUM(C16:N16)</f>
        <v>-8</v>
      </c>
    </row>
    <row r="17" spans="2:16" ht="15">
      <c r="B17" s="62" t="s">
        <v>145</v>
      </c>
      <c r="C17" s="68">
        <v>0</v>
      </c>
      <c r="D17" s="68"/>
      <c r="E17" s="68">
        <v>0</v>
      </c>
      <c r="F17" s="68"/>
      <c r="G17" s="68">
        <v>0</v>
      </c>
      <c r="H17" s="68"/>
      <c r="I17" s="68">
        <v>0</v>
      </c>
      <c r="J17" s="68"/>
      <c r="K17" s="68">
        <v>0</v>
      </c>
      <c r="L17" s="68">
        <v>0</v>
      </c>
      <c r="M17" s="68"/>
      <c r="N17" s="72">
        <f>+'Income Statement'!H41</f>
        <v>19905</v>
      </c>
      <c r="O17" s="72"/>
      <c r="P17" s="68">
        <f>SUM(C17:N17)</f>
        <v>19905</v>
      </c>
    </row>
    <row r="18" spans="2:16" ht="15">
      <c r="B18" s="62" t="s">
        <v>239</v>
      </c>
      <c r="C18" s="68">
        <v>21476</v>
      </c>
      <c r="D18" s="68"/>
      <c r="E18" s="68">
        <v>-5038</v>
      </c>
      <c r="F18" s="68"/>
      <c r="G18" s="68">
        <v>-2086</v>
      </c>
      <c r="H18" s="68"/>
      <c r="I18" s="68"/>
      <c r="J18" s="68"/>
      <c r="K18" s="68"/>
      <c r="L18" s="68">
        <v>-96</v>
      </c>
      <c r="M18" s="68"/>
      <c r="N18" s="72">
        <v>-14256</v>
      </c>
      <c r="O18" s="72"/>
      <c r="P18" s="68">
        <f>SUM(C18:N18)</f>
        <v>0</v>
      </c>
    </row>
    <row r="19" spans="2:16" ht="15">
      <c r="B19" s="62" t="s">
        <v>234</v>
      </c>
      <c r="C19" s="69">
        <f>+C14+C17+C15+C16+C18</f>
        <v>40151</v>
      </c>
      <c r="D19" s="69"/>
      <c r="E19" s="69">
        <f>+E14+E17+E15+E16+E18</f>
        <v>0</v>
      </c>
      <c r="F19" s="69"/>
      <c r="G19" s="69">
        <f>+G14+G17+G15+G16+G18</f>
        <v>2099</v>
      </c>
      <c r="H19" s="69"/>
      <c r="I19" s="69">
        <f>+I14+I17+I15+I16</f>
        <v>1440</v>
      </c>
      <c r="J19" s="69"/>
      <c r="K19" s="69">
        <f>+K14+K17+K15+K16</f>
        <v>-8</v>
      </c>
      <c r="L19" s="69">
        <f>+L14+L17+L15+L16+L18</f>
        <v>0</v>
      </c>
      <c r="M19" s="69"/>
      <c r="N19" s="69">
        <f>+N14+N17+N15+N16+N18</f>
        <v>-842</v>
      </c>
      <c r="O19" s="69"/>
      <c r="P19" s="69">
        <f>+P14+P17+P15+P16</f>
        <v>42840</v>
      </c>
    </row>
    <row r="21" spans="2:16" ht="15">
      <c r="B21" s="136" t="s">
        <v>235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3" spans="2:16" ht="15">
      <c r="B23" s="62" t="s">
        <v>144</v>
      </c>
      <c r="C23" s="68">
        <v>18675</v>
      </c>
      <c r="D23" s="68"/>
      <c r="E23" s="68">
        <v>5038</v>
      </c>
      <c r="F23" s="68"/>
      <c r="G23" s="68">
        <v>4185</v>
      </c>
      <c r="H23" s="68"/>
      <c r="I23" s="68">
        <v>0</v>
      </c>
      <c r="J23" s="68"/>
      <c r="K23" s="68">
        <v>0</v>
      </c>
      <c r="L23" s="68">
        <v>96</v>
      </c>
      <c r="M23" s="68"/>
      <c r="N23" s="72">
        <v>-5391</v>
      </c>
      <c r="O23" s="72"/>
      <c r="P23" s="72">
        <f>SUM(C23:N23)</f>
        <v>22603</v>
      </c>
    </row>
    <row r="24" spans="2:16" ht="15">
      <c r="B24" s="62" t="s">
        <v>145</v>
      </c>
      <c r="C24" s="68">
        <v>0</v>
      </c>
      <c r="D24" s="68"/>
      <c r="E24" s="68">
        <v>0</v>
      </c>
      <c r="F24" s="68"/>
      <c r="G24" s="68">
        <v>0</v>
      </c>
      <c r="H24" s="68"/>
      <c r="I24" s="68">
        <v>0</v>
      </c>
      <c r="J24" s="68"/>
      <c r="K24" s="68">
        <v>0</v>
      </c>
      <c r="L24" s="68">
        <v>0</v>
      </c>
      <c r="M24" s="68"/>
      <c r="N24" s="72">
        <v>421</v>
      </c>
      <c r="O24" s="72"/>
      <c r="P24" s="68">
        <f>SUM(C24:N24)</f>
        <v>421</v>
      </c>
    </row>
    <row r="25" spans="3:16" ht="15"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72"/>
      <c r="O25" s="72"/>
      <c r="P25" s="68"/>
    </row>
    <row r="26" spans="2:16" ht="15">
      <c r="B26" s="62" t="s">
        <v>236</v>
      </c>
      <c r="C26" s="69">
        <f>SUM(C23:C25)</f>
        <v>18675</v>
      </c>
      <c r="D26" s="69"/>
      <c r="E26" s="69">
        <f>SUM(E23:E25)</f>
        <v>5038</v>
      </c>
      <c r="F26" s="69"/>
      <c r="G26" s="69">
        <f>SUM(G23:G25)</f>
        <v>4185</v>
      </c>
      <c r="H26" s="69"/>
      <c r="I26" s="69">
        <f>SUM(I23:I25)</f>
        <v>0</v>
      </c>
      <c r="J26" s="69"/>
      <c r="K26" s="69">
        <f>SUM(K23:K25)</f>
        <v>0</v>
      </c>
      <c r="L26" s="69">
        <f>SUM(L23:L25)</f>
        <v>96</v>
      </c>
      <c r="M26" s="69"/>
      <c r="N26" s="69">
        <f>SUM(N23:N25)</f>
        <v>-4970</v>
      </c>
      <c r="O26" s="69"/>
      <c r="P26" s="69">
        <f>SUM(P23:P25)</f>
        <v>23024</v>
      </c>
    </row>
    <row r="27" ht="12.75"/>
    <row r="29" ht="15">
      <c r="B29" s="62" t="s">
        <v>87</v>
      </c>
    </row>
    <row r="30" ht="15">
      <c r="B30" s="62" t="s">
        <v>149</v>
      </c>
    </row>
  </sheetData>
  <mergeCells count="1">
    <mergeCell ref="C8:K8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10"/>
  <sheetViews>
    <sheetView view="pageBreakPreview" zoomScale="60" workbookViewId="0" topLeftCell="A1">
      <selection activeCell="A49" sqref="A49:G49"/>
    </sheetView>
  </sheetViews>
  <sheetFormatPr defaultColWidth="9.140625" defaultRowHeight="12.75"/>
  <cols>
    <col min="1" max="1" width="2.140625" style="80" customWidth="1"/>
    <col min="2" max="2" width="3.28125" style="80" customWidth="1"/>
    <col min="3" max="3" width="49.00390625" style="80" customWidth="1"/>
    <col min="4" max="4" width="4.00390625" style="80" customWidth="1"/>
    <col min="5" max="5" width="15.8515625" style="80" customWidth="1"/>
    <col min="6" max="6" width="1.8515625" style="80" customWidth="1"/>
    <col min="7" max="7" width="15.8515625" style="80" bestFit="1" customWidth="1"/>
    <col min="8" max="16384" width="9.140625" style="80" customWidth="1"/>
  </cols>
  <sheetData>
    <row r="1" spans="2:5" s="79" customFormat="1" ht="15">
      <c r="B1" s="63" t="s">
        <v>262</v>
      </c>
      <c r="E1" s="80"/>
    </row>
    <row r="2" spans="2:7" s="79" customFormat="1" ht="15">
      <c r="B2" s="64" t="s">
        <v>41</v>
      </c>
      <c r="E2" s="80"/>
      <c r="G2" s="135"/>
    </row>
    <row r="3" spans="2:7" s="79" customFormat="1" ht="15">
      <c r="B3" s="32" t="s">
        <v>0</v>
      </c>
      <c r="E3" s="80"/>
      <c r="G3" s="135"/>
    </row>
    <row r="4" spans="2:5" s="79" customFormat="1" ht="15">
      <c r="B4" s="79" t="s">
        <v>72</v>
      </c>
      <c r="E4" s="80"/>
    </row>
    <row r="5" spans="2:5" s="79" customFormat="1" ht="15">
      <c r="B5" s="79" t="s">
        <v>243</v>
      </c>
      <c r="E5" s="80"/>
    </row>
    <row r="6" spans="5:7" ht="15">
      <c r="E6" s="83" t="s">
        <v>238</v>
      </c>
      <c r="G6" s="83" t="s">
        <v>238</v>
      </c>
    </row>
    <row r="7" spans="5:7" ht="15">
      <c r="E7" s="130" t="s">
        <v>232</v>
      </c>
      <c r="G7" s="130" t="s">
        <v>237</v>
      </c>
    </row>
    <row r="8" spans="5:7" ht="15">
      <c r="E8" s="83" t="s">
        <v>20</v>
      </c>
      <c r="G8" s="83" t="s">
        <v>20</v>
      </c>
    </row>
    <row r="9" spans="2:5" ht="15">
      <c r="B9" s="74" t="s">
        <v>73</v>
      </c>
      <c r="C9" s="75"/>
      <c r="D9" s="76"/>
      <c r="E9" s="76"/>
    </row>
    <row r="10" spans="2:7" ht="15">
      <c r="B10" s="77"/>
      <c r="C10" s="77"/>
      <c r="D10" s="76"/>
      <c r="E10" s="104"/>
      <c r="G10" s="68"/>
    </row>
    <row r="11" spans="2:7" ht="15">
      <c r="B11" s="81" t="s">
        <v>127</v>
      </c>
      <c r="C11" s="78"/>
      <c r="D11" s="76"/>
      <c r="E11" s="105">
        <f>+'Income Statement'!H35</f>
        <v>23195</v>
      </c>
      <c r="G11" s="68">
        <v>1925</v>
      </c>
    </row>
    <row r="12" spans="2:7" ht="15">
      <c r="B12" s="81" t="s">
        <v>74</v>
      </c>
      <c r="C12" s="78"/>
      <c r="D12" s="76"/>
      <c r="E12" s="105"/>
      <c r="G12" s="68"/>
    </row>
    <row r="13" spans="2:7" ht="15">
      <c r="B13" s="81"/>
      <c r="C13" s="81" t="s">
        <v>89</v>
      </c>
      <c r="D13" s="76"/>
      <c r="E13" s="105">
        <f>-'Income Statement'!H27</f>
        <v>1582</v>
      </c>
      <c r="G13" s="126">
        <v>2545</v>
      </c>
    </row>
    <row r="14" spans="2:7" ht="15">
      <c r="B14" s="81"/>
      <c r="C14" s="81" t="s">
        <v>192</v>
      </c>
      <c r="D14" s="76"/>
      <c r="E14" s="105">
        <v>3388</v>
      </c>
      <c r="G14" s="126">
        <v>499</v>
      </c>
    </row>
    <row r="15" spans="2:7" ht="15">
      <c r="B15" s="81"/>
      <c r="C15" s="81" t="s">
        <v>191</v>
      </c>
      <c r="D15" s="76"/>
      <c r="E15" s="105">
        <v>0</v>
      </c>
      <c r="G15" s="126">
        <v>17</v>
      </c>
    </row>
    <row r="16" spans="2:7" ht="15">
      <c r="B16" s="81"/>
      <c r="C16" s="81" t="s">
        <v>90</v>
      </c>
      <c r="D16" s="76"/>
      <c r="E16" s="105">
        <f>-'Income Statement'!H32</f>
        <v>1280</v>
      </c>
      <c r="G16" s="126">
        <v>505</v>
      </c>
    </row>
    <row r="17" spans="2:7" ht="15">
      <c r="B17" s="81"/>
      <c r="C17" s="81" t="s">
        <v>91</v>
      </c>
      <c r="D17" s="76"/>
      <c r="E17" s="105">
        <f>-'Income Statement'!H26</f>
        <v>202</v>
      </c>
      <c r="G17" s="126">
        <v>202</v>
      </c>
    </row>
    <row r="18" spans="3:7" ht="15">
      <c r="C18" s="81" t="s">
        <v>75</v>
      </c>
      <c r="D18" s="76"/>
      <c r="E18" s="105">
        <f>-'Income Statement'!H33</f>
        <v>-684</v>
      </c>
      <c r="G18" s="126">
        <v>-37</v>
      </c>
    </row>
    <row r="19" spans="3:7" ht="15">
      <c r="C19" s="81" t="s">
        <v>189</v>
      </c>
      <c r="D19" s="76"/>
      <c r="E19" s="105">
        <f>-57-1</f>
        <v>-58</v>
      </c>
      <c r="G19" s="126">
        <v>-292</v>
      </c>
    </row>
    <row r="20" spans="3:7" ht="15">
      <c r="C20" s="81" t="s">
        <v>157</v>
      </c>
      <c r="D20" s="76"/>
      <c r="E20" s="105">
        <v>-14854</v>
      </c>
      <c r="G20" s="126">
        <v>0</v>
      </c>
    </row>
    <row r="21" spans="2:7" ht="15">
      <c r="B21" s="81"/>
      <c r="C21" s="81"/>
      <c r="D21" s="76"/>
      <c r="E21" s="106"/>
      <c r="G21" s="51"/>
    </row>
    <row r="22" spans="2:7" ht="15">
      <c r="B22" s="81" t="s">
        <v>76</v>
      </c>
      <c r="C22" s="81"/>
      <c r="D22" s="76"/>
      <c r="E22" s="107">
        <f>SUM(E11:E21)</f>
        <v>14051</v>
      </c>
      <c r="G22" s="122">
        <f>SUM(G11:G21)</f>
        <v>5364</v>
      </c>
    </row>
    <row r="23" spans="2:7" ht="15">
      <c r="B23" s="81"/>
      <c r="C23" s="81"/>
      <c r="D23" s="76"/>
      <c r="E23" s="107"/>
      <c r="G23" s="68"/>
    </row>
    <row r="24" spans="2:7" ht="15">
      <c r="B24" s="81" t="s">
        <v>92</v>
      </c>
      <c r="D24" s="76"/>
      <c r="E24" s="107"/>
      <c r="G24" s="68"/>
    </row>
    <row r="25" spans="2:7" ht="15">
      <c r="B25" s="81"/>
      <c r="C25" s="81" t="s">
        <v>57</v>
      </c>
      <c r="D25" s="76"/>
      <c r="E25" s="107">
        <v>9</v>
      </c>
      <c r="G25" s="68">
        <v>13</v>
      </c>
    </row>
    <row r="26" spans="2:7" ht="15">
      <c r="B26" s="81"/>
      <c r="C26" s="81" t="s">
        <v>58</v>
      </c>
      <c r="D26" s="76"/>
      <c r="E26" s="107">
        <v>-7092</v>
      </c>
      <c r="G26" s="68">
        <v>-2167</v>
      </c>
    </row>
    <row r="27" spans="2:7" ht="15">
      <c r="B27" s="81"/>
      <c r="C27" s="81" t="s">
        <v>59</v>
      </c>
      <c r="D27" s="76"/>
      <c r="E27" s="107">
        <v>-87</v>
      </c>
      <c r="G27" s="68">
        <v>-2363</v>
      </c>
    </row>
    <row r="28" spans="2:7" ht="15">
      <c r="B28" s="81"/>
      <c r="C28" s="81"/>
      <c r="D28" s="76"/>
      <c r="E28" s="107"/>
      <c r="G28" s="68"/>
    </row>
    <row r="29" spans="2:7" ht="15">
      <c r="B29" s="81" t="s">
        <v>93</v>
      </c>
      <c r="D29" s="76"/>
      <c r="E29" s="107"/>
      <c r="G29" s="68"/>
    </row>
    <row r="30" spans="2:7" ht="15">
      <c r="B30" s="81"/>
      <c r="C30" s="81" t="s">
        <v>62</v>
      </c>
      <c r="D30" s="76"/>
      <c r="E30" s="107">
        <v>-717</v>
      </c>
      <c r="G30" s="68">
        <v>-1198</v>
      </c>
    </row>
    <row r="31" spans="2:7" ht="15">
      <c r="B31" s="81"/>
      <c r="C31" s="81" t="s">
        <v>63</v>
      </c>
      <c r="D31" s="76"/>
      <c r="E31" s="107">
        <f>-17899+1383</f>
        <v>-16516</v>
      </c>
      <c r="G31" s="68">
        <v>4164</v>
      </c>
    </row>
    <row r="32" spans="2:7" ht="15">
      <c r="B32" s="81"/>
      <c r="C32" s="81"/>
      <c r="D32" s="76"/>
      <c r="E32" s="106"/>
      <c r="G32" s="51"/>
    </row>
    <row r="33" spans="2:7" ht="15">
      <c r="B33" s="81" t="s">
        <v>94</v>
      </c>
      <c r="D33" s="76"/>
      <c r="E33" s="107">
        <f>SUM(E22:E32)</f>
        <v>-10352</v>
      </c>
      <c r="G33" s="122">
        <f>SUM(G22:G32)</f>
        <v>3813</v>
      </c>
    </row>
    <row r="34" spans="2:7" ht="15">
      <c r="B34" s="81" t="s">
        <v>95</v>
      </c>
      <c r="D34" s="76"/>
      <c r="E34" s="107">
        <f>-422-898-543-470</f>
        <v>-2333</v>
      </c>
      <c r="G34" s="68">
        <v>-1236</v>
      </c>
    </row>
    <row r="35" spans="2:7" ht="15">
      <c r="B35" s="81"/>
      <c r="D35" s="76"/>
      <c r="E35" s="106"/>
      <c r="G35" s="68"/>
    </row>
    <row r="36" spans="2:7" ht="15">
      <c r="B36" s="81" t="s">
        <v>180</v>
      </c>
      <c r="C36" s="81"/>
      <c r="D36" s="76"/>
      <c r="E36" s="108">
        <f>SUM(E33:E35)</f>
        <v>-12685</v>
      </c>
      <c r="G36" s="123">
        <f>SUM(G33:G35)</f>
        <v>2577</v>
      </c>
    </row>
    <row r="37" spans="2:7" ht="15">
      <c r="B37" s="81"/>
      <c r="C37" s="81"/>
      <c r="D37" s="76"/>
      <c r="E37" s="105"/>
      <c r="G37" s="68"/>
    </row>
    <row r="38" spans="2:7" ht="15">
      <c r="B38" s="81" t="s">
        <v>97</v>
      </c>
      <c r="C38" s="81"/>
      <c r="D38" s="76"/>
      <c r="E38" s="105"/>
      <c r="G38" s="68"/>
    </row>
    <row r="39" spans="2:7" ht="15">
      <c r="B39" s="81" t="s">
        <v>98</v>
      </c>
      <c r="D39" s="76"/>
      <c r="E39" s="105">
        <v>-697</v>
      </c>
      <c r="G39" s="68">
        <v>-385</v>
      </c>
    </row>
    <row r="40" spans="2:7" ht="15">
      <c r="B40" s="81" t="s">
        <v>78</v>
      </c>
      <c r="D40" s="76"/>
      <c r="E40" s="105">
        <f>-E18</f>
        <v>684</v>
      </c>
      <c r="G40" s="68">
        <v>37</v>
      </c>
    </row>
    <row r="41" spans="2:7" ht="15">
      <c r="B41" s="81" t="s">
        <v>96</v>
      </c>
      <c r="D41" s="76"/>
      <c r="E41" s="107">
        <v>386</v>
      </c>
      <c r="G41" s="68">
        <v>27</v>
      </c>
    </row>
    <row r="42" spans="2:7" ht="15">
      <c r="B42" s="81" t="s">
        <v>190</v>
      </c>
      <c r="D42" s="76"/>
      <c r="E42" s="107">
        <f>57+1</f>
        <v>58</v>
      </c>
      <c r="G42" s="68">
        <v>284</v>
      </c>
    </row>
    <row r="43" spans="2:7" ht="15">
      <c r="B43" s="81" t="s">
        <v>161</v>
      </c>
      <c r="D43" s="76"/>
      <c r="E43" s="107">
        <f>16276-17</f>
        <v>16259</v>
      </c>
      <c r="G43" s="68">
        <v>0</v>
      </c>
    </row>
    <row r="44" spans="2:7" ht="15">
      <c r="B44" s="81" t="s">
        <v>160</v>
      </c>
      <c r="D44" s="76"/>
      <c r="E44" s="107">
        <f>-19900+3919</f>
        <v>-15981</v>
      </c>
      <c r="G44" s="68">
        <v>0</v>
      </c>
    </row>
    <row r="45" spans="2:7" ht="15">
      <c r="B45" s="81"/>
      <c r="C45" s="81"/>
      <c r="D45" s="76"/>
      <c r="E45" s="106"/>
      <c r="G45" s="68">
        <v>0</v>
      </c>
    </row>
    <row r="46" spans="2:7" ht="15">
      <c r="B46" s="81" t="s">
        <v>178</v>
      </c>
      <c r="C46" s="81"/>
      <c r="D46" s="76"/>
      <c r="E46" s="108">
        <f>SUM(E39:E45)</f>
        <v>709</v>
      </c>
      <c r="G46" s="123">
        <f>SUM(G39:G45)</f>
        <v>-37</v>
      </c>
    </row>
    <row r="47" spans="2:7" ht="15">
      <c r="B47" s="81"/>
      <c r="C47" s="81"/>
      <c r="D47" s="76"/>
      <c r="E47" s="107"/>
      <c r="G47" s="122"/>
    </row>
    <row r="48" spans="2:7" ht="15">
      <c r="B48" s="81"/>
      <c r="C48" s="81"/>
      <c r="D48" s="76"/>
      <c r="E48" s="107"/>
      <c r="G48" s="122"/>
    </row>
    <row r="49" spans="1:7" ht="15">
      <c r="A49" s="230">
        <v>0</v>
      </c>
      <c r="B49" s="230"/>
      <c r="C49" s="230"/>
      <c r="D49" s="230"/>
      <c r="E49" s="230"/>
      <c r="F49" s="230"/>
      <c r="G49" s="230"/>
    </row>
    <row r="50" spans="2:7" ht="15">
      <c r="B50" s="81"/>
      <c r="C50" s="81"/>
      <c r="D50" s="76"/>
      <c r="E50" s="105"/>
      <c r="G50" s="68"/>
    </row>
    <row r="51" spans="2:7" ht="15">
      <c r="B51" s="81" t="s">
        <v>99</v>
      </c>
      <c r="C51" s="81"/>
      <c r="D51" s="76"/>
      <c r="E51" s="105"/>
      <c r="G51" s="68"/>
    </row>
    <row r="52" spans="2:7" ht="15">
      <c r="B52" s="81" t="s">
        <v>158</v>
      </c>
      <c r="C52" s="81"/>
      <c r="D52" s="76"/>
      <c r="E52" s="105">
        <v>2000</v>
      </c>
      <c r="G52" s="68">
        <v>0</v>
      </c>
    </row>
    <row r="53" spans="2:7" ht="15">
      <c r="B53" s="81" t="s">
        <v>159</v>
      </c>
      <c r="C53" s="81"/>
      <c r="D53" s="76"/>
      <c r="E53" s="105">
        <v>950</v>
      </c>
      <c r="G53" s="68">
        <v>0</v>
      </c>
    </row>
    <row r="54" spans="2:7" ht="15">
      <c r="B54" s="81" t="s">
        <v>193</v>
      </c>
      <c r="C54" s="81"/>
      <c r="D54" s="76"/>
      <c r="E54" s="105">
        <v>-202</v>
      </c>
      <c r="G54" s="68">
        <v>-1139</v>
      </c>
    </row>
    <row r="55" spans="2:7" ht="15">
      <c r="B55" s="81" t="s">
        <v>100</v>
      </c>
      <c r="C55" s="81"/>
      <c r="D55" s="76"/>
      <c r="E55" s="105">
        <v>-107</v>
      </c>
      <c r="G55" s="68">
        <v>-197</v>
      </c>
    </row>
    <row r="56" spans="2:7" ht="15">
      <c r="B56" s="19" t="s">
        <v>150</v>
      </c>
      <c r="C56" s="81"/>
      <c r="D56" s="76"/>
      <c r="E56" s="105">
        <v>-6</v>
      </c>
      <c r="G56" s="68">
        <v>0</v>
      </c>
    </row>
    <row r="57" spans="2:7" ht="15">
      <c r="B57" s="81" t="s">
        <v>77</v>
      </c>
      <c r="C57" s="81"/>
      <c r="D57" s="76"/>
      <c r="E57" s="105">
        <f>'Income Statement'!H32</f>
        <v>-1280</v>
      </c>
      <c r="G57" s="68">
        <v>-505</v>
      </c>
    </row>
    <row r="58" spans="2:7" ht="15">
      <c r="B58" s="81"/>
      <c r="C58" s="81"/>
      <c r="D58" s="76"/>
      <c r="E58" s="105"/>
      <c r="G58" s="68"/>
    </row>
    <row r="59" spans="2:7" ht="15">
      <c r="B59" s="81" t="s">
        <v>179</v>
      </c>
      <c r="C59" s="81"/>
      <c r="D59" s="76"/>
      <c r="E59" s="108">
        <f>SUM(E52:E58)</f>
        <v>1355</v>
      </c>
      <c r="G59" s="123">
        <f>SUM(G52:G58)</f>
        <v>-1841</v>
      </c>
    </row>
    <row r="60" spans="2:7" ht="15">
      <c r="B60" s="75"/>
      <c r="C60" s="82"/>
      <c r="D60" s="76"/>
      <c r="E60" s="107"/>
      <c r="G60" s="68"/>
    </row>
    <row r="61" spans="2:7" ht="15">
      <c r="B61" s="77" t="s">
        <v>181</v>
      </c>
      <c r="C61" s="81"/>
      <c r="D61" s="76"/>
      <c r="E61" s="107">
        <f>+E36+E46+E59</f>
        <v>-10621</v>
      </c>
      <c r="G61" s="122">
        <f>+G36+G46+G59</f>
        <v>699</v>
      </c>
    </row>
    <row r="62" spans="2:7" ht="15">
      <c r="B62" s="81" t="s">
        <v>101</v>
      </c>
      <c r="C62" s="81"/>
      <c r="D62" s="76"/>
      <c r="E62" s="105"/>
      <c r="G62" s="68"/>
    </row>
    <row r="63" spans="2:7" ht="15">
      <c r="B63" s="6" t="s">
        <v>182</v>
      </c>
      <c r="C63" s="81"/>
      <c r="D63" s="76"/>
      <c r="E63" s="107">
        <v>18023</v>
      </c>
      <c r="G63" s="68">
        <v>1759</v>
      </c>
    </row>
    <row r="64" spans="2:7" ht="15">
      <c r="B64" s="81" t="s">
        <v>101</v>
      </c>
      <c r="C64" s="81"/>
      <c r="D64" s="76"/>
      <c r="E64" s="104"/>
      <c r="G64" s="68"/>
    </row>
    <row r="65" spans="2:7" ht="15.75" thickBot="1">
      <c r="B65" s="6" t="s">
        <v>116</v>
      </c>
      <c r="C65" s="77"/>
      <c r="D65" s="76"/>
      <c r="E65" s="109">
        <f>+E61+E63</f>
        <v>7402</v>
      </c>
      <c r="G65" s="124">
        <f>+G61+G63</f>
        <v>2458</v>
      </c>
    </row>
    <row r="66" spans="2:7" ht="15.75" thickTop="1">
      <c r="B66" s="77"/>
      <c r="C66" s="75"/>
      <c r="D66" s="76"/>
      <c r="E66" s="105"/>
      <c r="G66" s="68"/>
    </row>
    <row r="67" spans="2:7" ht="15">
      <c r="B67" s="84" t="s">
        <v>125</v>
      </c>
      <c r="C67" s="75"/>
      <c r="D67" s="76"/>
      <c r="E67" s="105"/>
      <c r="G67" s="68"/>
    </row>
    <row r="68" spans="2:7" ht="15">
      <c r="B68" s="115" t="s">
        <v>42</v>
      </c>
      <c r="D68" s="76"/>
      <c r="E68" s="110">
        <f>+BalanceSheet!G21</f>
        <v>3824</v>
      </c>
      <c r="G68" s="68">
        <v>1624</v>
      </c>
    </row>
    <row r="69" spans="2:7" ht="15">
      <c r="B69" s="115" t="s">
        <v>122</v>
      </c>
      <c r="D69" s="76"/>
      <c r="E69" s="110">
        <f>+BalanceSheet!G20</f>
        <v>4537</v>
      </c>
      <c r="G69" s="68">
        <v>2120</v>
      </c>
    </row>
    <row r="70" spans="2:7" ht="15">
      <c r="B70" s="6" t="s">
        <v>123</v>
      </c>
      <c r="D70" s="76"/>
      <c r="E70" s="111">
        <v>-959</v>
      </c>
      <c r="G70" s="68">
        <v>-1286</v>
      </c>
    </row>
    <row r="71" spans="2:7" ht="15">
      <c r="B71" s="30"/>
      <c r="D71" s="76"/>
      <c r="E71" s="112"/>
      <c r="G71" s="68"/>
    </row>
    <row r="72" spans="2:7" ht="15.75" thickBot="1">
      <c r="B72" s="84"/>
      <c r="E72" s="113">
        <f>SUM(E68:E70)</f>
        <v>7402</v>
      </c>
      <c r="G72" s="125">
        <f>SUM(G68:G70)</f>
        <v>2458</v>
      </c>
    </row>
    <row r="73" spans="2:7" ht="15.75" thickTop="1">
      <c r="B73" s="84"/>
      <c r="E73" s="114"/>
      <c r="G73" s="68"/>
    </row>
    <row r="74" spans="2:7" ht="15">
      <c r="B74" s="6" t="s">
        <v>88</v>
      </c>
      <c r="C74" s="6"/>
      <c r="E74" s="104"/>
      <c r="G74" s="68"/>
    </row>
    <row r="75" spans="2:7" ht="15">
      <c r="B75" s="80" t="s">
        <v>148</v>
      </c>
      <c r="C75" s="6"/>
      <c r="E75" s="104"/>
      <c r="G75" s="68"/>
    </row>
    <row r="76" spans="2:7" ht="15">
      <c r="B76" s="6"/>
      <c r="C76" s="6"/>
      <c r="E76" s="104"/>
      <c r="G76" s="68"/>
    </row>
    <row r="77" spans="2:7" ht="15">
      <c r="B77" s="6"/>
      <c r="C77" s="6"/>
      <c r="E77" s="104"/>
      <c r="G77" s="68"/>
    </row>
    <row r="78" spans="2:7" ht="15">
      <c r="B78" s="6"/>
      <c r="C78" s="6"/>
      <c r="E78" s="104"/>
      <c r="G78" s="68"/>
    </row>
    <row r="79" spans="2:7" ht="15">
      <c r="B79" s="6"/>
      <c r="C79" s="6"/>
      <c r="E79" s="104"/>
      <c r="G79" s="68"/>
    </row>
    <row r="80" spans="2:7" ht="15">
      <c r="B80" s="6"/>
      <c r="C80" s="6"/>
      <c r="E80" s="104"/>
      <c r="G80" s="68"/>
    </row>
    <row r="81" spans="2:7" ht="15">
      <c r="B81" s="6"/>
      <c r="C81" s="6"/>
      <c r="E81" s="104"/>
      <c r="G81" s="68"/>
    </row>
    <row r="82" spans="2:7" ht="15">
      <c r="B82" s="6"/>
      <c r="C82" s="6"/>
      <c r="E82" s="104"/>
      <c r="G82" s="68"/>
    </row>
    <row r="83" spans="2:7" ht="15">
      <c r="B83" s="6"/>
      <c r="C83" s="6"/>
      <c r="E83" s="104"/>
      <c r="G83" s="68"/>
    </row>
    <row r="84" spans="2:7" ht="15">
      <c r="B84" s="6"/>
      <c r="C84" s="6"/>
      <c r="E84" s="104"/>
      <c r="G84" s="68"/>
    </row>
    <row r="85" spans="2:7" ht="15">
      <c r="B85" s="6"/>
      <c r="C85" s="6"/>
      <c r="E85" s="104"/>
      <c r="G85" s="68"/>
    </row>
    <row r="86" spans="2:7" ht="15">
      <c r="B86" s="6"/>
      <c r="C86" s="6"/>
      <c r="E86" s="104"/>
      <c r="G86" s="68"/>
    </row>
    <row r="87" spans="2:7" ht="15">
      <c r="B87" s="6"/>
      <c r="C87" s="6"/>
      <c r="E87" s="104"/>
      <c r="G87" s="68"/>
    </row>
    <row r="88" spans="2:7" ht="15">
      <c r="B88" s="6"/>
      <c r="C88" s="6"/>
      <c r="E88" s="104"/>
      <c r="G88" s="68"/>
    </row>
    <row r="89" spans="2:7" ht="15">
      <c r="B89" s="6"/>
      <c r="C89" s="6"/>
      <c r="E89" s="104"/>
      <c r="G89" s="68"/>
    </row>
    <row r="90" spans="2:7" ht="15">
      <c r="B90" s="6"/>
      <c r="C90" s="6"/>
      <c r="E90" s="104"/>
      <c r="G90" s="68"/>
    </row>
    <row r="91" spans="1:7" ht="15">
      <c r="A91" s="229">
        <v>5</v>
      </c>
      <c r="B91" s="229"/>
      <c r="C91" s="229"/>
      <c r="D91" s="229"/>
      <c r="E91" s="229"/>
      <c r="F91" s="229"/>
      <c r="G91" s="229"/>
    </row>
    <row r="92" spans="5:7" ht="15">
      <c r="E92" s="104"/>
      <c r="G92" s="68"/>
    </row>
    <row r="93" spans="5:7" ht="15">
      <c r="E93" s="104"/>
      <c r="G93" s="68"/>
    </row>
    <row r="94" spans="5:7" ht="15">
      <c r="E94" s="104"/>
      <c r="G94" s="68"/>
    </row>
    <row r="95" ht="15">
      <c r="G95" s="68"/>
    </row>
    <row r="96" ht="15">
      <c r="G96" s="68"/>
    </row>
    <row r="97" ht="15">
      <c r="G97" s="68"/>
    </row>
    <row r="98" ht="15">
      <c r="G98" s="68"/>
    </row>
    <row r="99" ht="15">
      <c r="G99" s="68"/>
    </row>
    <row r="100" ht="15">
      <c r="G100" s="68"/>
    </row>
    <row r="101" ht="15">
      <c r="G101" s="68"/>
    </row>
    <row r="102" ht="15">
      <c r="G102" s="68"/>
    </row>
    <row r="103" ht="15">
      <c r="G103" s="68"/>
    </row>
    <row r="104" ht="15">
      <c r="G104" s="68"/>
    </row>
    <row r="105" ht="15">
      <c r="G105" s="68"/>
    </row>
    <row r="106" ht="15">
      <c r="G106" s="68"/>
    </row>
    <row r="107" ht="15">
      <c r="G107" s="68"/>
    </row>
    <row r="108" ht="15">
      <c r="G108" s="68"/>
    </row>
    <row r="109" ht="15">
      <c r="G109" s="68"/>
    </row>
    <row r="110" ht="15">
      <c r="G110" s="68"/>
    </row>
    <row r="111" ht="15">
      <c r="G111" s="68"/>
    </row>
    <row r="112" ht="15">
      <c r="G112" s="68"/>
    </row>
    <row r="113" ht="15">
      <c r="G113" s="68"/>
    </row>
    <row r="114" ht="15">
      <c r="G114" s="68"/>
    </row>
    <row r="115" ht="15">
      <c r="G115" s="68"/>
    </row>
    <row r="116" ht="15">
      <c r="G116" s="68"/>
    </row>
    <row r="117" ht="15">
      <c r="G117" s="68"/>
    </row>
    <row r="118" ht="15">
      <c r="G118" s="68"/>
    </row>
    <row r="119" ht="15">
      <c r="G119" s="68"/>
    </row>
    <row r="120" ht="15">
      <c r="G120" s="68"/>
    </row>
    <row r="121" ht="15">
      <c r="G121" s="68"/>
    </row>
    <row r="122" ht="15">
      <c r="G122" s="68"/>
    </row>
    <row r="123" ht="15">
      <c r="G123" s="68"/>
    </row>
    <row r="124" ht="15">
      <c r="G124" s="68"/>
    </row>
    <row r="125" ht="15">
      <c r="G125" s="68"/>
    </row>
    <row r="126" ht="15">
      <c r="G126" s="68"/>
    </row>
    <row r="127" ht="15">
      <c r="G127" s="68"/>
    </row>
    <row r="128" ht="15">
      <c r="G128" s="68"/>
    </row>
    <row r="129" ht="15">
      <c r="G129" s="68"/>
    </row>
    <row r="130" ht="15">
      <c r="G130" s="68"/>
    </row>
    <row r="131" ht="15">
      <c r="G131" s="68"/>
    </row>
    <row r="132" ht="15">
      <c r="G132" s="68"/>
    </row>
    <row r="133" ht="15">
      <c r="G133" s="68"/>
    </row>
    <row r="134" ht="15">
      <c r="G134" s="68"/>
    </row>
    <row r="135" ht="15">
      <c r="G135" s="68"/>
    </row>
    <row r="136" ht="15">
      <c r="G136" s="68"/>
    </row>
    <row r="137" ht="15">
      <c r="G137" s="68"/>
    </row>
    <row r="138" ht="15">
      <c r="G138" s="68"/>
    </row>
    <row r="139" ht="15">
      <c r="G139" s="68"/>
    </row>
    <row r="140" ht="15">
      <c r="G140" s="68"/>
    </row>
    <row r="141" ht="15">
      <c r="G141" s="68"/>
    </row>
    <row r="142" ht="15">
      <c r="G142" s="68"/>
    </row>
    <row r="143" ht="15">
      <c r="G143" s="68"/>
    </row>
    <row r="144" ht="15">
      <c r="G144" s="68"/>
    </row>
    <row r="145" ht="15">
      <c r="G145" s="68"/>
    </row>
    <row r="146" ht="15">
      <c r="G146" s="68"/>
    </row>
    <row r="147" ht="15">
      <c r="G147" s="68"/>
    </row>
    <row r="148" ht="15">
      <c r="G148" s="68"/>
    </row>
    <row r="149" ht="15">
      <c r="G149" s="68"/>
    </row>
    <row r="150" ht="15">
      <c r="G150" s="68"/>
    </row>
    <row r="151" ht="15">
      <c r="G151" s="68"/>
    </row>
    <row r="152" ht="15">
      <c r="G152" s="68"/>
    </row>
    <row r="153" ht="15">
      <c r="G153" s="68"/>
    </row>
    <row r="154" ht="15">
      <c r="G154" s="68"/>
    </row>
    <row r="155" ht="15">
      <c r="G155" s="68"/>
    </row>
    <row r="156" ht="15">
      <c r="G156" s="68"/>
    </row>
    <row r="157" ht="15">
      <c r="G157" s="68"/>
    </row>
    <row r="158" ht="15">
      <c r="G158" s="68"/>
    </row>
    <row r="159" ht="15">
      <c r="G159" s="68"/>
    </row>
    <row r="160" ht="15">
      <c r="G160" s="68"/>
    </row>
    <row r="161" ht="15">
      <c r="G161" s="68"/>
    </row>
    <row r="162" ht="15">
      <c r="G162" s="68"/>
    </row>
    <row r="163" ht="15">
      <c r="G163" s="68"/>
    </row>
    <row r="164" ht="15">
      <c r="G164" s="68"/>
    </row>
    <row r="165" ht="15">
      <c r="G165" s="68"/>
    </row>
    <row r="166" ht="15">
      <c r="G166" s="68"/>
    </row>
    <row r="167" ht="15">
      <c r="G167" s="68"/>
    </row>
    <row r="168" ht="15">
      <c r="G168" s="68"/>
    </row>
    <row r="169" ht="15">
      <c r="G169" s="68"/>
    </row>
    <row r="170" ht="15">
      <c r="G170" s="68"/>
    </row>
    <row r="171" ht="15">
      <c r="G171" s="68"/>
    </row>
    <row r="172" ht="15">
      <c r="G172" s="68"/>
    </row>
    <row r="173" ht="15">
      <c r="G173" s="68"/>
    </row>
    <row r="174" ht="15">
      <c r="G174" s="68"/>
    </row>
    <row r="175" ht="15">
      <c r="G175" s="68"/>
    </row>
    <row r="176" ht="15">
      <c r="G176" s="68"/>
    </row>
    <row r="177" ht="15">
      <c r="G177" s="68"/>
    </row>
    <row r="178" ht="15">
      <c r="G178" s="68"/>
    </row>
    <row r="179" ht="15">
      <c r="G179" s="68"/>
    </row>
    <row r="180" ht="15">
      <c r="G180" s="68"/>
    </row>
    <row r="181" ht="15">
      <c r="G181" s="68"/>
    </row>
    <row r="182" ht="15">
      <c r="G182" s="68"/>
    </row>
    <row r="183" ht="15">
      <c r="G183" s="68"/>
    </row>
    <row r="184" ht="15">
      <c r="G184" s="68"/>
    </row>
    <row r="185" ht="15">
      <c r="G185" s="68"/>
    </row>
    <row r="186" ht="15">
      <c r="G186" s="68"/>
    </row>
    <row r="187" ht="15">
      <c r="G187" s="68"/>
    </row>
    <row r="188" ht="15">
      <c r="G188" s="68"/>
    </row>
    <row r="189" ht="15">
      <c r="G189" s="68"/>
    </row>
    <row r="190" ht="15">
      <c r="G190" s="68"/>
    </row>
    <row r="191" ht="15">
      <c r="G191" s="68"/>
    </row>
    <row r="192" ht="15">
      <c r="G192" s="68"/>
    </row>
    <row r="193" ht="15">
      <c r="G193" s="68"/>
    </row>
    <row r="194" ht="15">
      <c r="G194" s="68"/>
    </row>
    <row r="195" ht="15">
      <c r="G195" s="68"/>
    </row>
    <row r="196" ht="15">
      <c r="G196" s="68"/>
    </row>
    <row r="197" ht="15">
      <c r="G197" s="68"/>
    </row>
    <row r="198" ht="15">
      <c r="G198" s="68"/>
    </row>
    <row r="199" ht="15">
      <c r="G199" s="68"/>
    </row>
    <row r="200" ht="15">
      <c r="G200" s="68"/>
    </row>
    <row r="201" ht="15">
      <c r="G201" s="68"/>
    </row>
    <row r="202" ht="15">
      <c r="G202" s="68"/>
    </row>
    <row r="203" ht="15">
      <c r="G203" s="68"/>
    </row>
    <row r="204" ht="15">
      <c r="G204" s="68"/>
    </row>
    <row r="205" ht="15">
      <c r="G205" s="68"/>
    </row>
    <row r="206" ht="15">
      <c r="G206" s="68"/>
    </row>
    <row r="207" ht="15">
      <c r="G207" s="68"/>
    </row>
    <row r="208" ht="15">
      <c r="G208" s="68"/>
    </row>
    <row r="209" ht="15">
      <c r="G209" s="68"/>
    </row>
    <row r="210" ht="15">
      <c r="G210" s="68"/>
    </row>
  </sheetData>
  <mergeCells count="2">
    <mergeCell ref="A91:G91"/>
    <mergeCell ref="A49:G49"/>
  </mergeCells>
  <printOptions/>
  <pageMargins left="0.55" right="0.55" top="0.7" bottom="0.67" header="0.5" footer="0.5"/>
  <pageSetup horizontalDpi="600" verticalDpi="600" orientation="portrait" paperSize="9" r:id="rId1"/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99"/>
  <sheetViews>
    <sheetView tabSelected="1" view="pageBreakPreview" zoomScale="60" zoomScaleNormal="75" workbookViewId="0" topLeftCell="A1">
      <selection activeCell="I14" sqref="I14"/>
    </sheetView>
  </sheetViews>
  <sheetFormatPr defaultColWidth="9.140625" defaultRowHeight="12.75"/>
  <cols>
    <col min="1" max="1" width="5.140625" style="0" customWidth="1"/>
    <col min="2" max="2" width="6.8515625" style="0" customWidth="1"/>
    <col min="3" max="3" width="16.8515625" style="0" customWidth="1"/>
    <col min="4" max="4" width="12.8515625" style="0" customWidth="1"/>
    <col min="5" max="5" width="13.421875" style="0" customWidth="1"/>
    <col min="6" max="6" width="16.00390625" style="0" customWidth="1"/>
    <col min="7" max="7" width="17.00390625" style="0" customWidth="1"/>
    <col min="8" max="8" width="16.28125" style="0" customWidth="1"/>
    <col min="9" max="9" width="10.421875" style="0" customWidth="1"/>
    <col min="10" max="10" width="14.421875" style="0" bestFit="1" customWidth="1"/>
    <col min="11" max="11" width="10.00390625" style="0" customWidth="1"/>
  </cols>
  <sheetData>
    <row r="1" spans="1:9" ht="15.75">
      <c r="A1" s="210" t="s">
        <v>262</v>
      </c>
      <c r="B1" s="141"/>
      <c r="C1" s="188"/>
      <c r="D1" s="188"/>
      <c r="E1" s="188"/>
      <c r="F1" s="188"/>
      <c r="G1" s="188"/>
      <c r="H1" s="188"/>
      <c r="I1" s="188"/>
    </row>
    <row r="2" spans="1:9" ht="15.75">
      <c r="A2" s="208" t="s">
        <v>41</v>
      </c>
      <c r="B2" s="141"/>
      <c r="C2" s="211"/>
      <c r="D2" s="211"/>
      <c r="E2" s="211"/>
      <c r="F2" s="211"/>
      <c r="G2" s="211"/>
      <c r="H2" s="211"/>
      <c r="I2" s="211"/>
    </row>
    <row r="3" spans="1:9" ht="15.75">
      <c r="A3" s="151" t="s">
        <v>0</v>
      </c>
      <c r="B3" s="141"/>
      <c r="C3" s="137"/>
      <c r="D3" s="137"/>
      <c r="E3" s="137"/>
      <c r="F3" s="137"/>
      <c r="G3" s="137"/>
      <c r="H3" s="137"/>
      <c r="I3" s="137"/>
    </row>
    <row r="4" spans="1:9" ht="15.75">
      <c r="A4" s="137"/>
      <c r="B4" s="137"/>
      <c r="C4" s="137"/>
      <c r="D4" s="137"/>
      <c r="E4" s="137"/>
      <c r="F4" s="137"/>
      <c r="G4" s="137"/>
      <c r="H4" s="137"/>
      <c r="I4" s="137"/>
    </row>
    <row r="5" spans="1:9" ht="15.75">
      <c r="A5" s="212" t="s">
        <v>18</v>
      </c>
      <c r="B5" s="142"/>
      <c r="C5" s="142"/>
      <c r="D5" s="142"/>
      <c r="E5" s="142"/>
      <c r="F5" s="142"/>
      <c r="G5" s="143"/>
      <c r="H5" s="144"/>
      <c r="I5" s="143"/>
    </row>
    <row r="6" spans="1:9" ht="15.75">
      <c r="A6" s="137"/>
      <c r="B6" s="138"/>
      <c r="C6" s="138"/>
      <c r="D6" s="138"/>
      <c r="E6" s="138"/>
      <c r="F6" s="138"/>
      <c r="G6" s="138"/>
      <c r="H6" s="138"/>
      <c r="I6" s="139"/>
    </row>
    <row r="7" spans="1:9" ht="15.75">
      <c r="A7" s="137">
        <v>1</v>
      </c>
      <c r="B7" s="140" t="s">
        <v>103</v>
      </c>
      <c r="C7" s="138"/>
      <c r="D7" s="138"/>
      <c r="E7" s="138"/>
      <c r="F7" s="138"/>
      <c r="G7" s="138"/>
      <c r="H7" s="138"/>
      <c r="I7" s="139"/>
    </row>
    <row r="8" spans="1:11" ht="15.75">
      <c r="A8" s="137"/>
      <c r="B8" s="209" t="s">
        <v>204</v>
      </c>
      <c r="C8" s="216"/>
      <c r="D8" s="216"/>
      <c r="E8" s="216"/>
      <c r="F8" s="216"/>
      <c r="G8" s="217"/>
      <c r="H8" s="218"/>
      <c r="I8" s="217"/>
      <c r="J8" s="219"/>
      <c r="K8" s="219"/>
    </row>
    <row r="9" spans="1:11" ht="15.75">
      <c r="A9" s="137"/>
      <c r="B9" s="209" t="s">
        <v>281</v>
      </c>
      <c r="C9" s="216"/>
      <c r="D9" s="216"/>
      <c r="E9" s="216"/>
      <c r="F9" s="216"/>
      <c r="G9" s="217"/>
      <c r="H9" s="218"/>
      <c r="I9" s="217"/>
      <c r="J9" s="219"/>
      <c r="K9" s="219"/>
    </row>
    <row r="10" spans="1:11" ht="15.75">
      <c r="A10" s="137"/>
      <c r="B10" s="209" t="s">
        <v>258</v>
      </c>
      <c r="C10" s="216"/>
      <c r="D10" s="216"/>
      <c r="E10" s="216"/>
      <c r="F10" s="216"/>
      <c r="G10" s="217"/>
      <c r="H10" s="218"/>
      <c r="I10" s="217"/>
      <c r="J10" s="219"/>
      <c r="K10" s="219"/>
    </row>
    <row r="11" spans="1:11" ht="15.75">
      <c r="A11" s="137"/>
      <c r="B11" s="209" t="s">
        <v>259</v>
      </c>
      <c r="C11" s="220"/>
      <c r="D11" s="220"/>
      <c r="E11" s="220"/>
      <c r="F11" s="220"/>
      <c r="G11" s="220"/>
      <c r="H11" s="220"/>
      <c r="I11" s="221"/>
      <c r="J11" s="219"/>
      <c r="K11" s="219"/>
    </row>
    <row r="12" spans="1:11" ht="15.75">
      <c r="A12" s="137"/>
      <c r="B12" s="209"/>
      <c r="C12" s="220"/>
      <c r="D12" s="220"/>
      <c r="E12" s="220"/>
      <c r="F12" s="220"/>
      <c r="G12" s="220"/>
      <c r="H12" s="220"/>
      <c r="I12" s="221"/>
      <c r="J12" s="219"/>
      <c r="K12" s="219"/>
    </row>
    <row r="13" spans="1:11" ht="15.75">
      <c r="A13" s="137"/>
      <c r="B13" s="209" t="s">
        <v>205</v>
      </c>
      <c r="C13" s="216"/>
      <c r="D13" s="216"/>
      <c r="E13" s="216"/>
      <c r="F13" s="216"/>
      <c r="G13" s="217"/>
      <c r="H13" s="218"/>
      <c r="I13" s="217"/>
      <c r="J13" s="219"/>
      <c r="K13" s="219"/>
    </row>
    <row r="14" spans="1:11" ht="15.75">
      <c r="A14" s="137"/>
      <c r="B14" s="209" t="s">
        <v>206</v>
      </c>
      <c r="C14" s="216"/>
      <c r="D14" s="216"/>
      <c r="E14" s="216"/>
      <c r="F14" s="216"/>
      <c r="G14" s="217"/>
      <c r="H14" s="218"/>
      <c r="I14" s="217"/>
      <c r="J14" s="219"/>
      <c r="K14" s="219"/>
    </row>
    <row r="15" spans="1:9" ht="15.75">
      <c r="A15" s="137"/>
      <c r="B15" s="141"/>
      <c r="C15" s="142"/>
      <c r="D15" s="142"/>
      <c r="E15" s="142"/>
      <c r="F15" s="142"/>
      <c r="G15" s="143"/>
      <c r="H15" s="144"/>
      <c r="I15" s="143"/>
    </row>
    <row r="16" spans="1:9" ht="15.75">
      <c r="A16" s="137">
        <v>2</v>
      </c>
      <c r="B16" s="140" t="s">
        <v>124</v>
      </c>
      <c r="C16" s="142"/>
      <c r="D16" s="142"/>
      <c r="E16" s="142"/>
      <c r="F16" s="142"/>
      <c r="G16" s="143"/>
      <c r="H16" s="144"/>
      <c r="I16" s="143"/>
    </row>
    <row r="17" spans="1:9" ht="15.75">
      <c r="A17" s="137"/>
      <c r="B17" s="141" t="s">
        <v>207</v>
      </c>
      <c r="C17" s="142"/>
      <c r="D17" s="142"/>
      <c r="E17" s="142"/>
      <c r="F17" s="142"/>
      <c r="G17" s="143"/>
      <c r="H17" s="144"/>
      <c r="I17" s="143"/>
    </row>
    <row r="18" spans="1:9" ht="15.75">
      <c r="A18" s="137"/>
      <c r="B18" s="141" t="s">
        <v>208</v>
      </c>
      <c r="C18" s="142"/>
      <c r="D18" s="142"/>
      <c r="E18" s="142"/>
      <c r="F18" s="142"/>
      <c r="G18" s="143"/>
      <c r="H18" s="144"/>
      <c r="I18" s="143"/>
    </row>
    <row r="19" spans="1:9" ht="15.75">
      <c r="A19" s="137"/>
      <c r="B19" s="141"/>
      <c r="C19" s="142"/>
      <c r="D19" s="142"/>
      <c r="E19" s="142"/>
      <c r="F19" s="142"/>
      <c r="G19" s="143"/>
      <c r="H19" s="144"/>
      <c r="I19" s="143"/>
    </row>
    <row r="20" spans="1:9" ht="15.75">
      <c r="A20" s="137">
        <v>3</v>
      </c>
      <c r="B20" s="140" t="s">
        <v>166</v>
      </c>
      <c r="C20" s="145"/>
      <c r="D20" s="146"/>
      <c r="E20" s="146"/>
      <c r="F20" s="146"/>
      <c r="G20" s="147"/>
      <c r="H20" s="148"/>
      <c r="I20" s="147"/>
    </row>
    <row r="21" spans="1:9" ht="15.75">
      <c r="A21" s="137"/>
      <c r="B21" s="142" t="s">
        <v>167</v>
      </c>
      <c r="C21" s="145"/>
      <c r="D21" s="146"/>
      <c r="E21" s="146"/>
      <c r="F21" s="146"/>
      <c r="G21" s="147"/>
      <c r="H21" s="148"/>
      <c r="I21" s="147"/>
    </row>
    <row r="22" spans="1:9" ht="15.75">
      <c r="A22" s="137"/>
      <c r="B22" s="141"/>
      <c r="C22" s="142"/>
      <c r="D22" s="142"/>
      <c r="E22" s="142"/>
      <c r="F22" s="142"/>
      <c r="G22" s="143"/>
      <c r="H22" s="144"/>
      <c r="I22" s="143"/>
    </row>
    <row r="23" spans="1:9" ht="15.75">
      <c r="A23" s="137">
        <v>4</v>
      </c>
      <c r="B23" s="140" t="s">
        <v>104</v>
      </c>
      <c r="C23" s="142"/>
      <c r="D23" s="142"/>
      <c r="E23" s="142"/>
      <c r="F23" s="142"/>
      <c r="G23" s="143"/>
      <c r="H23" s="144"/>
      <c r="I23" s="143"/>
    </row>
    <row r="24" spans="1:9" ht="15.75">
      <c r="A24" s="137"/>
      <c r="B24" s="141" t="s">
        <v>230</v>
      </c>
      <c r="C24" s="142"/>
      <c r="D24" s="142"/>
      <c r="E24" s="142"/>
      <c r="F24" s="142"/>
      <c r="G24" s="143"/>
      <c r="H24" s="144"/>
      <c r="I24" s="143"/>
    </row>
    <row r="25" spans="1:9" ht="15.75">
      <c r="A25" s="137"/>
      <c r="B25" s="141" t="s">
        <v>231</v>
      </c>
      <c r="C25" s="142"/>
      <c r="D25" s="142"/>
      <c r="E25" s="142"/>
      <c r="F25" s="142"/>
      <c r="G25" s="143"/>
      <c r="H25" s="144"/>
      <c r="I25" s="143"/>
    </row>
    <row r="26" spans="1:9" ht="15.75">
      <c r="A26" s="137"/>
      <c r="B26" s="141"/>
      <c r="C26" s="142"/>
      <c r="D26" s="142"/>
      <c r="E26" s="142"/>
      <c r="F26" s="142"/>
      <c r="G26" s="143"/>
      <c r="H26" s="144"/>
      <c r="I26" s="143"/>
    </row>
    <row r="27" spans="1:9" ht="15.75">
      <c r="A27" s="137">
        <v>5</v>
      </c>
      <c r="B27" s="140" t="s">
        <v>105</v>
      </c>
      <c r="C27" s="142"/>
      <c r="D27" s="142"/>
      <c r="E27" s="142"/>
      <c r="F27" s="142"/>
      <c r="G27" s="143"/>
      <c r="H27" s="144"/>
      <c r="I27" s="143"/>
    </row>
    <row r="28" spans="1:9" ht="15.75">
      <c r="A28" s="137"/>
      <c r="B28" s="149" t="s">
        <v>228</v>
      </c>
      <c r="C28" s="142"/>
      <c r="D28" s="142"/>
      <c r="E28" s="142"/>
      <c r="F28" s="142"/>
      <c r="G28" s="143"/>
      <c r="H28" s="144"/>
      <c r="I28" s="143"/>
    </row>
    <row r="29" spans="1:9" ht="15.75">
      <c r="A29" s="137"/>
      <c r="B29" s="149" t="s">
        <v>229</v>
      </c>
      <c r="C29" s="142"/>
      <c r="D29" s="142"/>
      <c r="E29" s="142"/>
      <c r="F29" s="142"/>
      <c r="G29" s="143"/>
      <c r="H29" s="144"/>
      <c r="I29" s="143"/>
    </row>
    <row r="30" spans="1:9" ht="15.75">
      <c r="A30" s="137"/>
      <c r="B30" s="150"/>
      <c r="C30" s="142"/>
      <c r="D30" s="142"/>
      <c r="E30" s="142"/>
      <c r="F30" s="142"/>
      <c r="G30" s="143"/>
      <c r="H30" s="144"/>
      <c r="I30" s="143"/>
    </row>
    <row r="31" spans="1:9" ht="15.75">
      <c r="A31" s="137">
        <v>6</v>
      </c>
      <c r="B31" s="151" t="s">
        <v>102</v>
      </c>
      <c r="C31" s="152"/>
      <c r="D31" s="142"/>
      <c r="E31" s="142"/>
      <c r="F31" s="142"/>
      <c r="G31" s="143"/>
      <c r="H31" s="144"/>
      <c r="I31" s="143"/>
    </row>
    <row r="32" spans="1:9" ht="15.75">
      <c r="A32" s="137"/>
      <c r="B32" s="142" t="s">
        <v>209</v>
      </c>
      <c r="C32" s="152"/>
      <c r="D32" s="142"/>
      <c r="E32" s="142"/>
      <c r="F32" s="142"/>
      <c r="G32" s="143"/>
      <c r="H32" s="144"/>
      <c r="I32" s="143"/>
    </row>
    <row r="33" spans="1:9" ht="15.75">
      <c r="A33" s="137"/>
      <c r="B33" s="142" t="s">
        <v>210</v>
      </c>
      <c r="C33" s="152"/>
      <c r="D33" s="142"/>
      <c r="E33" s="142"/>
      <c r="F33" s="142"/>
      <c r="G33" s="143"/>
      <c r="H33" s="144"/>
      <c r="I33" s="143"/>
    </row>
    <row r="34" spans="1:9" ht="15.75">
      <c r="A34" s="137"/>
      <c r="B34" s="141" t="s">
        <v>68</v>
      </c>
      <c r="C34" s="142"/>
      <c r="D34" s="142"/>
      <c r="E34" s="142"/>
      <c r="F34" s="142"/>
      <c r="G34" s="143"/>
      <c r="H34" s="144"/>
      <c r="I34" s="143"/>
    </row>
    <row r="35" spans="1:9" ht="15.75">
      <c r="A35" s="137">
        <v>7</v>
      </c>
      <c r="B35" s="151" t="s">
        <v>152</v>
      </c>
      <c r="C35" s="138"/>
      <c r="D35" s="142"/>
      <c r="E35" s="142"/>
      <c r="F35" s="142"/>
      <c r="G35" s="143"/>
      <c r="H35" s="144"/>
      <c r="I35" s="143"/>
    </row>
    <row r="36" spans="1:9" ht="15.75">
      <c r="A36" s="137" t="s">
        <v>68</v>
      </c>
      <c r="B36" s="142" t="s">
        <v>244</v>
      </c>
      <c r="C36" s="141"/>
      <c r="D36" s="142"/>
      <c r="E36" s="142"/>
      <c r="F36" s="142"/>
      <c r="G36" s="143"/>
      <c r="H36" s="144"/>
      <c r="I36" s="143"/>
    </row>
    <row r="37" spans="1:9" ht="15.75">
      <c r="A37" s="137"/>
      <c r="B37" s="140"/>
      <c r="C37" s="142"/>
      <c r="D37" s="142"/>
      <c r="E37" s="142"/>
      <c r="F37" s="142"/>
      <c r="G37" s="143"/>
      <c r="H37" s="144"/>
      <c r="I37" s="143"/>
    </row>
    <row r="38" spans="1:11" ht="15.75">
      <c r="A38" s="137">
        <v>8</v>
      </c>
      <c r="B38" s="151" t="s">
        <v>28</v>
      </c>
      <c r="C38" s="153"/>
      <c r="D38" s="154"/>
      <c r="E38" s="154"/>
      <c r="F38" s="154"/>
      <c r="G38" s="155"/>
      <c r="H38" s="141"/>
      <c r="I38" s="141"/>
      <c r="J38" s="141"/>
      <c r="K38" s="141"/>
    </row>
    <row r="39" spans="1:11" ht="15.75">
      <c r="A39" s="137"/>
      <c r="B39" s="142" t="s">
        <v>169</v>
      </c>
      <c r="C39" s="153"/>
      <c r="D39" s="154"/>
      <c r="E39" s="154"/>
      <c r="F39" s="154"/>
      <c r="G39" s="155"/>
      <c r="H39" s="141"/>
      <c r="I39" s="141"/>
      <c r="J39" s="141"/>
      <c r="K39" s="141"/>
    </row>
    <row r="40" spans="1:11" ht="15.75">
      <c r="A40" s="137"/>
      <c r="B40" s="142"/>
      <c r="C40" s="153"/>
      <c r="D40" s="154"/>
      <c r="E40" s="154"/>
      <c r="F40" s="154"/>
      <c r="G40" s="156"/>
      <c r="H40" s="157"/>
      <c r="I40" s="141"/>
      <c r="J40" s="141"/>
      <c r="K40" s="141"/>
    </row>
    <row r="41" spans="1:11" ht="60.75">
      <c r="A41" s="137"/>
      <c r="B41" s="142"/>
      <c r="C41" s="153"/>
      <c r="D41" s="158" t="s">
        <v>51</v>
      </c>
      <c r="E41" s="158" t="s">
        <v>226</v>
      </c>
      <c r="F41" s="158" t="s">
        <v>270</v>
      </c>
      <c r="G41" s="158" t="s">
        <v>227</v>
      </c>
      <c r="H41" s="158" t="s">
        <v>268</v>
      </c>
      <c r="I41" s="158" t="s">
        <v>21</v>
      </c>
      <c r="J41" s="158" t="s">
        <v>162</v>
      </c>
      <c r="K41" s="159" t="s">
        <v>129</v>
      </c>
    </row>
    <row r="42" spans="1:11" ht="15.75">
      <c r="A42" s="137"/>
      <c r="B42" s="142"/>
      <c r="C42" s="153"/>
      <c r="D42" s="158" t="s">
        <v>20</v>
      </c>
      <c r="E42" s="158" t="s">
        <v>20</v>
      </c>
      <c r="F42" s="158" t="s">
        <v>20</v>
      </c>
      <c r="G42" s="158" t="s">
        <v>20</v>
      </c>
      <c r="H42" s="158" t="s">
        <v>20</v>
      </c>
      <c r="I42" s="158" t="s">
        <v>20</v>
      </c>
      <c r="J42" s="158" t="s">
        <v>20</v>
      </c>
      <c r="K42" s="158" t="s">
        <v>20</v>
      </c>
    </row>
    <row r="43" spans="1:11" ht="15.75">
      <c r="A43" s="137"/>
      <c r="B43" s="151" t="s">
        <v>132</v>
      </c>
      <c r="C43" s="153"/>
      <c r="D43" s="154"/>
      <c r="E43" s="141"/>
      <c r="F43" s="154"/>
      <c r="G43" s="156"/>
      <c r="H43" s="141"/>
      <c r="I43" s="141"/>
      <c r="J43" s="141"/>
      <c r="K43" s="141"/>
    </row>
    <row r="44" spans="1:11" ht="15">
      <c r="A44" s="141"/>
      <c r="B44" s="142" t="s">
        <v>130</v>
      </c>
      <c r="C44" s="153"/>
      <c r="D44" s="157">
        <v>18992</v>
      </c>
      <c r="E44" s="157">
        <v>3398</v>
      </c>
      <c r="F44" s="160">
        <v>0</v>
      </c>
      <c r="G44" s="144">
        <f>5331+266</f>
        <v>5597</v>
      </c>
      <c r="H44" s="144">
        <v>10318</v>
      </c>
      <c r="I44" s="144">
        <v>0</v>
      </c>
      <c r="J44" s="144">
        <v>0</v>
      </c>
      <c r="K44" s="161">
        <f>SUM(D44:I44)</f>
        <v>38305</v>
      </c>
    </row>
    <row r="45" spans="1:11" ht="15.75">
      <c r="A45" s="137"/>
      <c r="B45" s="142" t="s">
        <v>131</v>
      </c>
      <c r="C45" s="153"/>
      <c r="D45" s="144">
        <v>0</v>
      </c>
      <c r="E45" s="144">
        <v>0</v>
      </c>
      <c r="F45" s="162">
        <v>467</v>
      </c>
      <c r="G45" s="144">
        <v>0</v>
      </c>
      <c r="H45" s="144">
        <v>48</v>
      </c>
      <c r="I45" s="144">
        <v>0</v>
      </c>
      <c r="J45" s="163">
        <f>-F45-H45</f>
        <v>-515</v>
      </c>
      <c r="K45" s="144">
        <v>0</v>
      </c>
    </row>
    <row r="46" spans="1:11" ht="15.75">
      <c r="A46" s="137"/>
      <c r="B46" s="142"/>
      <c r="C46" s="153"/>
      <c r="D46" s="164">
        <f aca="true" t="shared" si="0" ref="D46:K46">SUM(D44:D45)</f>
        <v>18992</v>
      </c>
      <c r="E46" s="164">
        <f t="shared" si="0"/>
        <v>3398</v>
      </c>
      <c r="F46" s="165">
        <f t="shared" si="0"/>
        <v>467</v>
      </c>
      <c r="G46" s="166">
        <f t="shared" si="0"/>
        <v>5597</v>
      </c>
      <c r="H46" s="166">
        <f t="shared" si="0"/>
        <v>10366</v>
      </c>
      <c r="I46" s="166">
        <f t="shared" si="0"/>
        <v>0</v>
      </c>
      <c r="J46" s="166"/>
      <c r="K46" s="167">
        <f t="shared" si="0"/>
        <v>38305</v>
      </c>
    </row>
    <row r="47" spans="1:11" ht="15.75">
      <c r="A47" s="137"/>
      <c r="B47" s="142"/>
      <c r="C47" s="153"/>
      <c r="D47" s="154"/>
      <c r="E47" s="154"/>
      <c r="F47" s="154"/>
      <c r="G47" s="141"/>
      <c r="H47" s="141"/>
      <c r="I47" s="141"/>
      <c r="J47" s="141"/>
      <c r="K47" s="168"/>
    </row>
    <row r="48" spans="1:11" ht="15.75">
      <c r="A48" s="137"/>
      <c r="B48" s="151" t="s">
        <v>134</v>
      </c>
      <c r="C48" s="153"/>
      <c r="D48" s="154"/>
      <c r="E48" s="154"/>
      <c r="F48" s="154"/>
      <c r="G48" s="141"/>
      <c r="H48" s="141"/>
      <c r="I48" s="141"/>
      <c r="J48" s="141"/>
      <c r="K48" s="168"/>
    </row>
    <row r="49" spans="1:11" ht="15.75">
      <c r="A49" s="137"/>
      <c r="B49" s="169" t="s">
        <v>257</v>
      </c>
      <c r="C49" s="169"/>
      <c r="D49" s="141"/>
      <c r="E49" s="141"/>
      <c r="F49" s="141"/>
      <c r="G49" s="141"/>
      <c r="H49" s="141"/>
      <c r="I49" s="141"/>
      <c r="J49" s="141"/>
      <c r="K49" s="141"/>
    </row>
    <row r="50" spans="1:11" ht="15.75">
      <c r="A50" s="137"/>
      <c r="B50" s="141" t="s">
        <v>163</v>
      </c>
      <c r="C50" s="170"/>
      <c r="D50" s="171">
        <v>3920</v>
      </c>
      <c r="E50" s="162">
        <v>-515</v>
      </c>
      <c r="F50" s="162">
        <v>15475</v>
      </c>
      <c r="G50" s="160">
        <v>-523</v>
      </c>
      <c r="H50" s="160">
        <v>6361</v>
      </c>
      <c r="I50" s="160">
        <v>-3</v>
      </c>
      <c r="J50" s="160">
        <v>-924</v>
      </c>
      <c r="K50" s="172">
        <f>SUM(D50:J50)</f>
        <v>23791</v>
      </c>
    </row>
    <row r="51" spans="1:11" ht="15.75">
      <c r="A51" s="137"/>
      <c r="B51" s="169" t="s">
        <v>90</v>
      </c>
      <c r="C51" s="169"/>
      <c r="D51" s="154"/>
      <c r="E51" s="154"/>
      <c r="F51" s="154"/>
      <c r="G51" s="141"/>
      <c r="H51" s="141"/>
      <c r="I51" s="141"/>
      <c r="J51" s="141"/>
      <c r="K51" s="160">
        <v>-1280</v>
      </c>
    </row>
    <row r="52" spans="1:11" ht="15.75">
      <c r="A52" s="137"/>
      <c r="B52" s="169" t="s">
        <v>164</v>
      </c>
      <c r="C52" s="169"/>
      <c r="D52" s="154"/>
      <c r="E52" s="154"/>
      <c r="F52" s="154"/>
      <c r="G52" s="141"/>
      <c r="H52" s="141"/>
      <c r="I52" s="141"/>
      <c r="J52" s="141"/>
      <c r="K52" s="160"/>
    </row>
    <row r="53" spans="1:11" ht="15.75">
      <c r="A53" s="137"/>
      <c r="B53" s="141" t="s">
        <v>165</v>
      </c>
      <c r="C53" s="170"/>
      <c r="D53" s="173"/>
      <c r="E53" s="173"/>
      <c r="F53" s="173"/>
      <c r="G53" s="174"/>
      <c r="H53" s="175"/>
      <c r="I53" s="174"/>
      <c r="J53" s="174"/>
      <c r="K53" s="176">
        <v>684</v>
      </c>
    </row>
    <row r="54" spans="1:11" ht="15.75">
      <c r="A54" s="137"/>
      <c r="B54" s="142"/>
      <c r="C54" s="153"/>
      <c r="D54" s="154"/>
      <c r="E54" s="154"/>
      <c r="F54" s="154"/>
      <c r="G54" s="169"/>
      <c r="H54" s="169"/>
      <c r="I54" s="169"/>
      <c r="J54" s="169"/>
      <c r="K54" s="168"/>
    </row>
    <row r="55" spans="1:11" ht="15.75">
      <c r="A55" s="137"/>
      <c r="B55" s="141" t="s">
        <v>127</v>
      </c>
      <c r="C55" s="142"/>
      <c r="D55" s="171"/>
      <c r="E55" s="171"/>
      <c r="F55" s="171"/>
      <c r="G55" s="171"/>
      <c r="H55" s="171"/>
      <c r="I55" s="171"/>
      <c r="J55" s="159"/>
      <c r="K55" s="177">
        <f>SUM(K49:K54)</f>
        <v>23195</v>
      </c>
    </row>
    <row r="56" spans="1:11" ht="15.75">
      <c r="A56" s="137"/>
      <c r="B56" s="141" t="str">
        <f>+'Income Statement'!B36</f>
        <v>Income tax expense</v>
      </c>
      <c r="C56" s="142"/>
      <c r="D56" s="154"/>
      <c r="E56" s="154"/>
      <c r="F56" s="154"/>
      <c r="G56" s="141"/>
      <c r="H56" s="141"/>
      <c r="I56" s="141"/>
      <c r="J56" s="141"/>
      <c r="K56" s="176">
        <f>+'Income Statement'!H36</f>
        <v>-2156</v>
      </c>
    </row>
    <row r="57" spans="1:11" ht="15.75">
      <c r="A57" s="137"/>
      <c r="B57" s="141" t="s">
        <v>128</v>
      </c>
      <c r="C57" s="142"/>
      <c r="D57" s="154"/>
      <c r="E57" s="154"/>
      <c r="F57" s="154"/>
      <c r="G57" s="141"/>
      <c r="H57" s="141"/>
      <c r="I57" s="141"/>
      <c r="J57" s="141"/>
      <c r="K57" s="172">
        <f>SUM(K55:K56)</f>
        <v>21039</v>
      </c>
    </row>
    <row r="58" spans="1:11" ht="15.75">
      <c r="A58" s="137"/>
      <c r="B58" s="142" t="s">
        <v>133</v>
      </c>
      <c r="C58" s="153"/>
      <c r="D58" s="154"/>
      <c r="E58" s="154"/>
      <c r="F58" s="154"/>
      <c r="G58" s="155"/>
      <c r="H58" s="178"/>
      <c r="I58" s="141"/>
      <c r="J58" s="141"/>
      <c r="K58" s="172">
        <f>+'Income Statement'!H39</f>
        <v>-1134</v>
      </c>
    </row>
    <row r="59" spans="1:11" ht="15.75">
      <c r="A59" s="137"/>
      <c r="B59" s="142" t="str">
        <f>+'Income Statement'!B41</f>
        <v>Net profit for the period</v>
      </c>
      <c r="C59" s="141"/>
      <c r="D59" s="141"/>
      <c r="E59" s="154"/>
      <c r="F59" s="154"/>
      <c r="G59" s="169"/>
      <c r="H59" s="157"/>
      <c r="I59" s="141"/>
      <c r="J59" s="141"/>
      <c r="K59" s="179">
        <f>SUM(K57:K58)</f>
        <v>19905</v>
      </c>
    </row>
    <row r="60" spans="1:11" ht="15.75">
      <c r="A60" s="137"/>
      <c r="B60" s="154"/>
      <c r="C60" s="141"/>
      <c r="D60" s="141"/>
      <c r="E60" s="154"/>
      <c r="F60" s="154"/>
      <c r="G60" s="169"/>
      <c r="H60" s="157"/>
      <c r="I60" s="141"/>
      <c r="J60" s="141"/>
      <c r="K60" s="157"/>
    </row>
    <row r="61" spans="1:11" ht="15.75">
      <c r="A61" s="137"/>
      <c r="B61" s="180" t="s">
        <v>135</v>
      </c>
      <c r="C61" s="141"/>
      <c r="D61" s="141"/>
      <c r="E61" s="154"/>
      <c r="F61" s="154"/>
      <c r="G61" s="144"/>
      <c r="H61" s="144"/>
      <c r="I61" s="141"/>
      <c r="J61" s="141"/>
      <c r="K61" s="144"/>
    </row>
    <row r="62" spans="1:11" ht="15.75">
      <c r="A62" s="137"/>
      <c r="B62" s="154" t="s">
        <v>136</v>
      </c>
      <c r="C62" s="141"/>
      <c r="D62" s="181">
        <v>723</v>
      </c>
      <c r="E62" s="182">
        <v>504</v>
      </c>
      <c r="F62" s="182">
        <v>132</v>
      </c>
      <c r="G62" s="144">
        <v>124</v>
      </c>
      <c r="H62" s="144">
        <v>100</v>
      </c>
      <c r="I62" s="159" t="s">
        <v>137</v>
      </c>
      <c r="J62" s="159" t="s">
        <v>137</v>
      </c>
      <c r="K62" s="161">
        <v>1582</v>
      </c>
    </row>
    <row r="63" spans="1:11" ht="15.75">
      <c r="A63" s="137"/>
      <c r="B63" s="231" t="s">
        <v>271</v>
      </c>
      <c r="C63" s="232"/>
      <c r="D63" s="181"/>
      <c r="E63" s="182"/>
      <c r="F63" s="182"/>
      <c r="G63" s="144"/>
      <c r="H63" s="144"/>
      <c r="I63" s="159"/>
      <c r="J63" s="159"/>
      <c r="K63" s="161"/>
    </row>
    <row r="64" spans="1:11" ht="15.75">
      <c r="A64" s="137"/>
      <c r="B64" s="215" t="s">
        <v>272</v>
      </c>
      <c r="D64" s="159" t="s">
        <v>137</v>
      </c>
      <c r="E64" s="178" t="s">
        <v>137</v>
      </c>
      <c r="F64" s="183">
        <v>202</v>
      </c>
      <c r="G64" s="178" t="s">
        <v>137</v>
      </c>
      <c r="H64" s="157" t="s">
        <v>137</v>
      </c>
      <c r="I64" s="159" t="s">
        <v>137</v>
      </c>
      <c r="J64" s="159" t="s">
        <v>137</v>
      </c>
      <c r="K64" s="161">
        <v>202</v>
      </c>
    </row>
    <row r="65" spans="1:11" ht="15.75">
      <c r="A65" s="137"/>
      <c r="B65" s="154"/>
      <c r="C65" s="184"/>
      <c r="D65" s="141"/>
      <c r="E65" s="154"/>
      <c r="F65" s="154"/>
      <c r="G65" s="143"/>
      <c r="H65" s="143"/>
      <c r="I65" s="141"/>
      <c r="J65" s="141"/>
      <c r="K65" s="143"/>
    </row>
    <row r="66" spans="1:11" ht="15.75">
      <c r="A66" s="137"/>
      <c r="B66" s="154" t="s">
        <v>170</v>
      </c>
      <c r="C66" s="184"/>
      <c r="D66" s="141"/>
      <c r="E66" s="154"/>
      <c r="F66" s="154"/>
      <c r="G66" s="143"/>
      <c r="H66" s="143"/>
      <c r="I66" s="141"/>
      <c r="J66" s="141"/>
      <c r="K66" s="143"/>
    </row>
    <row r="67" spans="1:11" ht="15.75">
      <c r="A67" s="137"/>
      <c r="B67" s="154"/>
      <c r="C67" s="184"/>
      <c r="D67" s="141"/>
      <c r="E67" s="154"/>
      <c r="F67" s="154"/>
      <c r="G67" s="143"/>
      <c r="H67" s="143"/>
      <c r="I67" s="141"/>
      <c r="J67" s="141"/>
      <c r="K67" s="143"/>
    </row>
    <row r="68" spans="1:11" ht="15.75">
      <c r="A68" s="137"/>
      <c r="B68" s="154"/>
      <c r="C68" s="184"/>
      <c r="D68" s="141"/>
      <c r="E68" s="154"/>
      <c r="F68" s="183">
        <v>6</v>
      </c>
      <c r="G68" s="143"/>
      <c r="H68" s="143"/>
      <c r="I68" s="141"/>
      <c r="J68" s="141"/>
      <c r="K68" s="143"/>
    </row>
    <row r="69" spans="1:11" ht="15.75">
      <c r="A69" s="137">
        <v>9</v>
      </c>
      <c r="B69" s="185" t="s">
        <v>171</v>
      </c>
      <c r="C69" s="142"/>
      <c r="D69" s="138"/>
      <c r="E69" s="138"/>
      <c r="F69" s="138"/>
      <c r="G69" s="138"/>
      <c r="H69" s="138"/>
      <c r="I69" s="139"/>
      <c r="J69" s="139"/>
      <c r="K69" s="138"/>
    </row>
    <row r="70" spans="1:11" ht="15.75">
      <c r="A70" s="137"/>
      <c r="B70" s="149" t="s">
        <v>279</v>
      </c>
      <c r="C70" s="142"/>
      <c r="D70" s="138"/>
      <c r="E70" s="138"/>
      <c r="F70" s="138"/>
      <c r="G70" s="138"/>
      <c r="H70" s="138"/>
      <c r="I70" s="139"/>
      <c r="J70" s="139"/>
      <c r="K70" s="138"/>
    </row>
    <row r="71" spans="1:11" ht="15.75">
      <c r="A71" s="137"/>
      <c r="B71" s="149" t="s">
        <v>280</v>
      </c>
      <c r="C71" s="142"/>
      <c r="D71" s="138"/>
      <c r="E71" s="138"/>
      <c r="F71" s="138"/>
      <c r="G71" s="138"/>
      <c r="H71" s="138"/>
      <c r="I71" s="139"/>
      <c r="J71" s="139"/>
      <c r="K71" s="138"/>
    </row>
    <row r="72" spans="1:11" ht="15.75">
      <c r="A72" s="137"/>
      <c r="B72" s="149"/>
      <c r="C72" s="142"/>
      <c r="D72" s="138"/>
      <c r="E72" s="138"/>
      <c r="F72" s="138"/>
      <c r="G72" s="138"/>
      <c r="H72" s="138"/>
      <c r="I72" s="139"/>
      <c r="J72" s="139"/>
      <c r="K72" s="138"/>
    </row>
    <row r="73" spans="1:11" ht="15.75">
      <c r="A73" s="137">
        <v>10</v>
      </c>
      <c r="B73" s="151" t="s">
        <v>172</v>
      </c>
      <c r="C73" s="152"/>
      <c r="D73" s="142"/>
      <c r="E73" s="142"/>
      <c r="F73" s="142"/>
      <c r="G73" s="143"/>
      <c r="H73" s="144"/>
      <c r="I73" s="143"/>
      <c r="J73" s="143"/>
      <c r="K73" s="144"/>
    </row>
    <row r="74" spans="1:11" ht="15.75">
      <c r="A74" s="137"/>
      <c r="B74" s="149" t="s">
        <v>269</v>
      </c>
      <c r="C74" s="138"/>
      <c r="D74" s="138"/>
      <c r="E74" s="138"/>
      <c r="F74" s="138"/>
      <c r="G74" s="138"/>
      <c r="H74" s="138"/>
      <c r="I74" s="139"/>
      <c r="J74" s="139"/>
      <c r="K74" s="138"/>
    </row>
    <row r="75" spans="1:11" ht="15.75">
      <c r="A75" s="137"/>
      <c r="B75" s="142" t="s">
        <v>168</v>
      </c>
      <c r="C75" s="138"/>
      <c r="D75" s="138"/>
      <c r="E75" s="138"/>
      <c r="F75" s="138"/>
      <c r="G75" s="138"/>
      <c r="H75" s="138"/>
      <c r="I75" s="139"/>
      <c r="J75" s="139"/>
      <c r="K75" s="138"/>
    </row>
    <row r="76" spans="1:11" ht="15.75">
      <c r="A76" s="137" t="s">
        <v>68</v>
      </c>
      <c r="B76" s="154"/>
      <c r="C76" s="142"/>
      <c r="D76" s="138"/>
      <c r="E76" s="138"/>
      <c r="F76" s="138"/>
      <c r="G76" s="138"/>
      <c r="H76" s="138"/>
      <c r="I76" s="139"/>
      <c r="J76" s="139"/>
      <c r="K76" s="138"/>
    </row>
    <row r="77" spans="1:11" ht="15.75">
      <c r="A77" s="137">
        <v>11</v>
      </c>
      <c r="B77" s="151" t="s">
        <v>106</v>
      </c>
      <c r="C77" s="141"/>
      <c r="D77" s="141"/>
      <c r="E77" s="141"/>
      <c r="F77" s="141"/>
      <c r="G77" s="141"/>
      <c r="H77" s="141"/>
      <c r="I77" s="141"/>
      <c r="J77" s="141"/>
      <c r="K77" s="141"/>
    </row>
    <row r="78" spans="1:11" ht="15.75">
      <c r="A78" s="137"/>
      <c r="B78" s="141" t="s">
        <v>274</v>
      </c>
      <c r="C78" s="141"/>
      <c r="D78" s="141"/>
      <c r="E78" s="141"/>
      <c r="F78" s="141"/>
      <c r="G78" s="141"/>
      <c r="H78" s="141"/>
      <c r="I78" s="141"/>
      <c r="J78" s="141"/>
      <c r="K78" s="141"/>
    </row>
    <row r="79" spans="1:11" ht="15.75">
      <c r="A79" s="137"/>
      <c r="B79" s="141" t="s">
        <v>275</v>
      </c>
      <c r="C79" s="141"/>
      <c r="D79" s="141"/>
      <c r="E79" s="141"/>
      <c r="F79" s="141"/>
      <c r="G79" s="141"/>
      <c r="H79" s="141"/>
      <c r="I79" s="141"/>
      <c r="J79" s="141"/>
      <c r="K79" s="141"/>
    </row>
    <row r="80" spans="1:11" ht="15.75">
      <c r="A80" s="137"/>
      <c r="B80" s="141" t="s">
        <v>273</v>
      </c>
      <c r="C80" s="141"/>
      <c r="D80" s="141"/>
      <c r="E80" s="141"/>
      <c r="F80" s="141"/>
      <c r="G80" s="141"/>
      <c r="H80" s="141"/>
      <c r="I80" s="141"/>
      <c r="J80" s="141"/>
      <c r="K80" s="141"/>
    </row>
    <row r="81" spans="1:11" ht="15.75">
      <c r="A81" s="137"/>
      <c r="B81" s="154"/>
      <c r="C81" s="142"/>
      <c r="D81" s="138"/>
      <c r="E81" s="138"/>
      <c r="F81" s="138"/>
      <c r="G81" s="138"/>
      <c r="H81" s="138"/>
      <c r="I81" s="139"/>
      <c r="J81" s="139"/>
      <c r="K81" s="138"/>
    </row>
    <row r="82" spans="1:11" ht="15.75">
      <c r="A82" s="137">
        <v>12</v>
      </c>
      <c r="B82" s="151" t="s">
        <v>173</v>
      </c>
      <c r="C82" s="152"/>
      <c r="D82" s="142"/>
      <c r="E82" s="142"/>
      <c r="F82" s="142"/>
      <c r="G82" s="143"/>
      <c r="H82" s="144"/>
      <c r="I82" s="143"/>
      <c r="J82" s="143"/>
      <c r="K82" s="144"/>
    </row>
    <row r="83" spans="1:11" ht="15.75">
      <c r="A83" s="137"/>
      <c r="B83" s="142" t="s">
        <v>245</v>
      </c>
      <c r="C83" s="152"/>
      <c r="D83" s="142"/>
      <c r="E83" s="142"/>
      <c r="F83" s="142"/>
      <c r="G83" s="143"/>
      <c r="H83" s="144"/>
      <c r="I83" s="143"/>
      <c r="J83" s="143"/>
      <c r="K83" s="144"/>
    </row>
    <row r="84" spans="1:11" ht="15.75">
      <c r="A84" s="137"/>
      <c r="B84" s="154"/>
      <c r="C84" s="138"/>
      <c r="D84" s="138"/>
      <c r="E84" s="138"/>
      <c r="F84" s="138"/>
      <c r="G84" s="138"/>
      <c r="H84" s="138"/>
      <c r="I84" s="139"/>
      <c r="J84" s="139"/>
      <c r="K84" s="138"/>
    </row>
    <row r="85" spans="1:11" ht="15.75">
      <c r="A85" s="137">
        <v>13</v>
      </c>
      <c r="B85" s="151" t="s">
        <v>34</v>
      </c>
      <c r="C85" s="138"/>
      <c r="D85" s="138"/>
      <c r="E85" s="138"/>
      <c r="F85" s="138"/>
      <c r="G85" s="138"/>
      <c r="H85" s="138"/>
      <c r="I85" s="139"/>
      <c r="J85" s="139"/>
      <c r="K85" s="138"/>
    </row>
    <row r="86" spans="1:11" ht="15.75">
      <c r="A86" s="137"/>
      <c r="B86" s="142" t="s">
        <v>246</v>
      </c>
      <c r="C86" s="138"/>
      <c r="D86" s="138"/>
      <c r="E86" s="138"/>
      <c r="F86" s="138"/>
      <c r="G86" s="138"/>
      <c r="H86" s="138"/>
      <c r="I86" s="139"/>
      <c r="J86" s="139"/>
      <c r="K86" s="138"/>
    </row>
    <row r="87" spans="1:11" ht="15.75">
      <c r="A87" s="137"/>
      <c r="B87" s="142" t="s">
        <v>247</v>
      </c>
      <c r="C87" s="138"/>
      <c r="D87" s="138"/>
      <c r="E87" s="138"/>
      <c r="F87" s="138"/>
      <c r="G87" s="138"/>
      <c r="H87" s="138"/>
      <c r="I87" s="139"/>
      <c r="J87" s="139"/>
      <c r="K87" s="138"/>
    </row>
    <row r="88" spans="1:11" ht="15.75">
      <c r="A88" s="137"/>
      <c r="B88" s="142" t="s">
        <v>248</v>
      </c>
      <c r="C88" s="138"/>
      <c r="D88" s="138"/>
      <c r="E88" s="138"/>
      <c r="F88" s="138"/>
      <c r="G88" s="138"/>
      <c r="H88" s="138"/>
      <c r="I88" s="139"/>
      <c r="J88" s="139"/>
      <c r="K88" s="138"/>
    </row>
    <row r="89" spans="1:11" ht="15.75">
      <c r="A89" s="137"/>
      <c r="B89" s="142" t="s">
        <v>211</v>
      </c>
      <c r="C89" s="138"/>
      <c r="D89" s="138"/>
      <c r="E89" s="138"/>
      <c r="F89" s="138"/>
      <c r="G89" s="138"/>
      <c r="H89" s="138"/>
      <c r="I89" s="139"/>
      <c r="J89" s="139"/>
      <c r="K89" s="138"/>
    </row>
    <row r="90" spans="1:11" ht="15.75">
      <c r="A90" s="137"/>
      <c r="B90" s="142" t="s">
        <v>212</v>
      </c>
      <c r="C90" s="138"/>
      <c r="D90" s="138"/>
      <c r="E90" s="138"/>
      <c r="F90" s="138"/>
      <c r="G90" s="138"/>
      <c r="H90" s="138"/>
      <c r="I90" s="139"/>
      <c r="J90" s="139"/>
      <c r="K90" s="138"/>
    </row>
    <row r="91" spans="1:11" ht="15.75">
      <c r="A91" s="137"/>
      <c r="B91" s="142"/>
      <c r="C91" s="138"/>
      <c r="D91" s="138"/>
      <c r="E91" s="138"/>
      <c r="F91" s="138"/>
      <c r="G91" s="138"/>
      <c r="H91" s="138"/>
      <c r="I91" s="139"/>
      <c r="J91" s="139"/>
      <c r="K91" s="138"/>
    </row>
    <row r="92" spans="1:11" ht="15.75">
      <c r="A92" s="137">
        <v>14</v>
      </c>
      <c r="B92" s="151" t="s">
        <v>35</v>
      </c>
      <c r="C92" s="138"/>
      <c r="D92" s="138"/>
      <c r="E92" s="138"/>
      <c r="F92" s="138"/>
      <c r="G92" s="138"/>
      <c r="H92" s="138"/>
      <c r="I92" s="139"/>
      <c r="J92" s="139"/>
      <c r="K92" s="138"/>
    </row>
    <row r="93" spans="1:11" ht="15.75">
      <c r="A93" s="137"/>
      <c r="B93" s="142" t="s">
        <v>249</v>
      </c>
      <c r="C93" s="138"/>
      <c r="D93" s="138"/>
      <c r="E93" s="138"/>
      <c r="F93" s="138"/>
      <c r="G93" s="138"/>
      <c r="H93" s="138"/>
      <c r="I93" s="139"/>
      <c r="J93" s="139"/>
      <c r="K93" s="138"/>
    </row>
    <row r="94" spans="1:11" ht="15.75">
      <c r="A94" s="137"/>
      <c r="B94" s="142" t="s">
        <v>276</v>
      </c>
      <c r="C94" s="138"/>
      <c r="D94" s="138"/>
      <c r="E94" s="138"/>
      <c r="F94" s="138"/>
      <c r="G94" s="138"/>
      <c r="H94" s="138"/>
      <c r="I94" s="139"/>
      <c r="J94" s="139"/>
      <c r="K94" s="138"/>
    </row>
    <row r="95" spans="1:11" ht="15.75">
      <c r="A95" s="137"/>
      <c r="B95" s="197" t="s">
        <v>277</v>
      </c>
      <c r="C95" s="196"/>
      <c r="D95" s="196"/>
      <c r="E95" s="196"/>
      <c r="F95" s="196"/>
      <c r="G95" s="213"/>
      <c r="H95" s="214"/>
      <c r="I95" s="143"/>
      <c r="J95" s="143"/>
      <c r="K95" s="144"/>
    </row>
    <row r="96" spans="1:11" ht="15.75">
      <c r="A96" s="137"/>
      <c r="B96" s="197" t="s">
        <v>263</v>
      </c>
      <c r="C96" s="196"/>
      <c r="D96" s="196"/>
      <c r="E96" s="196"/>
      <c r="F96" s="196"/>
      <c r="G96" s="213"/>
      <c r="H96" s="214"/>
      <c r="I96" s="143"/>
      <c r="J96" s="143"/>
      <c r="K96" s="144"/>
    </row>
    <row r="97" spans="1:11" ht="15.75">
      <c r="A97" s="137"/>
      <c r="B97" s="141"/>
      <c r="C97" s="142"/>
      <c r="D97" s="142"/>
      <c r="E97" s="142"/>
      <c r="F97" s="142"/>
      <c r="G97" s="143"/>
      <c r="H97" s="144"/>
      <c r="I97" s="143"/>
      <c r="J97" s="143"/>
      <c r="K97" s="144"/>
    </row>
    <row r="98" spans="1:11" ht="15.75">
      <c r="A98" s="137">
        <v>15</v>
      </c>
      <c r="B98" s="151" t="s">
        <v>29</v>
      </c>
      <c r="C98" s="145"/>
      <c r="D98" s="146"/>
      <c r="E98" s="146"/>
      <c r="F98" s="146"/>
      <c r="G98" s="147"/>
      <c r="H98" s="148"/>
      <c r="I98" s="147"/>
      <c r="J98" s="147"/>
      <c r="K98" s="144"/>
    </row>
    <row r="99" spans="1:11" ht="15.75">
      <c r="A99" s="137"/>
      <c r="B99" s="145" t="s">
        <v>213</v>
      </c>
      <c r="C99" s="138"/>
      <c r="D99" s="138"/>
      <c r="E99" s="138"/>
      <c r="F99" s="138"/>
      <c r="G99" s="138"/>
      <c r="H99" s="138"/>
      <c r="I99" s="139"/>
      <c r="J99" s="139"/>
      <c r="K99" s="138"/>
    </row>
    <row r="100" spans="1:11" ht="15.75">
      <c r="A100" s="137"/>
      <c r="B100" s="145" t="s">
        <v>278</v>
      </c>
      <c r="C100" s="138"/>
      <c r="D100" s="138"/>
      <c r="E100" s="138"/>
      <c r="F100" s="138"/>
      <c r="G100" s="138"/>
      <c r="H100" s="138"/>
      <c r="I100" s="139"/>
      <c r="J100" s="139"/>
      <c r="K100" s="138"/>
    </row>
    <row r="101" spans="1:11" ht="15.75">
      <c r="A101" s="137"/>
      <c r="B101" s="145" t="s">
        <v>214</v>
      </c>
      <c r="C101" s="138"/>
      <c r="D101" s="138"/>
      <c r="E101" s="138"/>
      <c r="F101" s="138"/>
      <c r="G101" s="138"/>
      <c r="H101" s="138"/>
      <c r="I101" s="139"/>
      <c r="J101" s="139"/>
      <c r="K101" s="138"/>
    </row>
    <row r="102" spans="1:11" ht="15.75">
      <c r="A102" s="137"/>
      <c r="B102" s="145"/>
      <c r="C102" s="138"/>
      <c r="D102" s="138"/>
      <c r="E102" s="138"/>
      <c r="F102" s="138"/>
      <c r="G102" s="138"/>
      <c r="H102" s="138"/>
      <c r="I102" s="139"/>
      <c r="J102" s="139"/>
      <c r="K102" s="138"/>
    </row>
    <row r="103" spans="1:11" ht="15.75">
      <c r="A103" s="137">
        <v>16</v>
      </c>
      <c r="B103" s="151" t="s">
        <v>36</v>
      </c>
      <c r="C103" s="142"/>
      <c r="D103" s="141"/>
      <c r="E103" s="141"/>
      <c r="F103" s="141"/>
      <c r="G103" s="143"/>
      <c r="H103" s="144"/>
      <c r="I103" s="143"/>
      <c r="J103" s="143"/>
      <c r="K103" s="144"/>
    </row>
    <row r="104" spans="1:11" ht="15.75">
      <c r="A104" s="137"/>
      <c r="B104" s="142" t="s">
        <v>22</v>
      </c>
      <c r="C104" s="142"/>
      <c r="D104" s="141"/>
      <c r="E104" s="141"/>
      <c r="F104" s="141"/>
      <c r="G104" s="143"/>
      <c r="H104" s="144"/>
      <c r="I104" s="143"/>
      <c r="J104" s="143"/>
      <c r="K104" s="144"/>
    </row>
    <row r="105" spans="1:11" ht="15.75">
      <c r="A105" s="137"/>
      <c r="B105" s="142"/>
      <c r="C105" s="138"/>
      <c r="D105" s="138"/>
      <c r="E105" s="138"/>
      <c r="F105" s="138"/>
      <c r="G105" s="138"/>
      <c r="H105" s="138"/>
      <c r="I105" s="139"/>
      <c r="J105" s="139"/>
      <c r="K105" s="138"/>
    </row>
    <row r="106" spans="1:11" ht="15.75">
      <c r="A106" s="137">
        <v>17</v>
      </c>
      <c r="B106" s="185" t="s">
        <v>25</v>
      </c>
      <c r="C106" s="138"/>
      <c r="D106" s="138"/>
      <c r="E106" s="138"/>
      <c r="F106" s="138"/>
      <c r="G106" s="138"/>
      <c r="H106" s="138"/>
      <c r="I106" s="139"/>
      <c r="J106" s="139"/>
      <c r="K106" s="138"/>
    </row>
    <row r="107" spans="1:11" ht="15.75">
      <c r="A107" s="137"/>
      <c r="B107" s="186" t="s">
        <v>19</v>
      </c>
      <c r="C107" s="152"/>
      <c r="D107" s="187"/>
      <c r="E107" s="187"/>
      <c r="F107" s="187"/>
      <c r="G107" s="169"/>
      <c r="H107" s="187"/>
      <c r="I107" s="143"/>
      <c r="J107" s="143"/>
      <c r="K107" s="144"/>
    </row>
    <row r="108" spans="1:11" ht="15.75">
      <c r="A108" s="137"/>
      <c r="B108" s="186" t="s">
        <v>68</v>
      </c>
      <c r="C108" s="152"/>
      <c r="D108" s="153"/>
      <c r="F108" s="233"/>
      <c r="G108" s="233"/>
      <c r="J108" s="188"/>
      <c r="K108" s="141"/>
    </row>
    <row r="109" spans="1:11" ht="15.75">
      <c r="A109" s="137"/>
      <c r="B109" s="186"/>
      <c r="C109" s="152"/>
      <c r="D109" s="153"/>
      <c r="E109" s="233" t="s">
        <v>1</v>
      </c>
      <c r="F109" s="233"/>
      <c r="G109" s="233" t="s">
        <v>2</v>
      </c>
      <c r="H109" s="233"/>
      <c r="I109" s="188"/>
      <c r="J109" s="188"/>
      <c r="K109" s="141"/>
    </row>
    <row r="110" spans="1:11" ht="15.75">
      <c r="A110" s="137"/>
      <c r="B110" s="152"/>
      <c r="C110" s="152"/>
      <c r="D110" s="189"/>
      <c r="E110" s="141"/>
      <c r="F110" s="159" t="s">
        <v>223</v>
      </c>
      <c r="G110" s="141"/>
      <c r="H110" s="159" t="s">
        <v>223</v>
      </c>
      <c r="J110" s="159"/>
      <c r="K110" s="141"/>
    </row>
    <row r="111" spans="1:11" ht="15.75">
      <c r="A111" s="137"/>
      <c r="B111" s="152"/>
      <c r="C111" s="152"/>
      <c r="D111" s="189"/>
      <c r="E111" s="190" t="s">
        <v>219</v>
      </c>
      <c r="F111" s="159" t="s">
        <v>220</v>
      </c>
      <c r="G111" s="190" t="s">
        <v>219</v>
      </c>
      <c r="H111" s="159" t="s">
        <v>220</v>
      </c>
      <c r="J111" s="159"/>
      <c r="K111" s="141"/>
    </row>
    <row r="112" spans="1:11" ht="15.75">
      <c r="A112" s="137"/>
      <c r="B112" s="152"/>
      <c r="C112" s="152"/>
      <c r="D112" s="191"/>
      <c r="E112" s="190" t="s">
        <v>220</v>
      </c>
      <c r="F112" s="159" t="s">
        <v>224</v>
      </c>
      <c r="G112" s="190" t="s">
        <v>220</v>
      </c>
      <c r="H112" s="159" t="s">
        <v>224</v>
      </c>
      <c r="J112" s="159"/>
      <c r="K112" s="141"/>
    </row>
    <row r="113" spans="1:11" ht="15.75">
      <c r="A113" s="137"/>
      <c r="B113" s="141"/>
      <c r="C113" s="152"/>
      <c r="D113" s="143"/>
      <c r="E113" s="190" t="s">
        <v>221</v>
      </c>
      <c r="F113" s="159" t="s">
        <v>221</v>
      </c>
      <c r="G113" s="190" t="s">
        <v>222</v>
      </c>
      <c r="H113" s="159" t="s">
        <v>225</v>
      </c>
      <c r="J113" s="159"/>
      <c r="K113" s="141"/>
    </row>
    <row r="114" spans="1:11" ht="15.75">
      <c r="A114" s="137"/>
      <c r="B114" s="141"/>
      <c r="C114" s="152"/>
      <c r="D114" s="143"/>
      <c r="E114" s="192" t="str">
        <f>'Income Statement'!E17</f>
        <v>31/12/2003</v>
      </c>
      <c r="F114" s="192" t="str">
        <f>'Income Statement'!G17</f>
        <v>31/12/2002</v>
      </c>
      <c r="G114" s="192" t="str">
        <f>+E114</f>
        <v>31/12/2003</v>
      </c>
      <c r="H114" s="192" t="str">
        <f>+F114</f>
        <v>31/12/2002</v>
      </c>
      <c r="J114" s="192"/>
      <c r="K114" s="141"/>
    </row>
    <row r="115" spans="1:11" ht="15.75">
      <c r="A115" s="137"/>
      <c r="B115" s="141"/>
      <c r="C115" s="152"/>
      <c r="D115" s="143"/>
      <c r="E115" s="190" t="s">
        <v>10</v>
      </c>
      <c r="F115" s="190" t="s">
        <v>10</v>
      </c>
      <c r="G115" s="190" t="s">
        <v>10</v>
      </c>
      <c r="H115" s="190" t="s">
        <v>10</v>
      </c>
      <c r="J115" s="190"/>
      <c r="K115" s="141"/>
    </row>
    <row r="116" spans="1:11" ht="15.75">
      <c r="A116" s="137"/>
      <c r="B116" s="141"/>
      <c r="C116" s="152"/>
      <c r="D116" s="143"/>
      <c r="E116" s="190"/>
      <c r="F116" s="190"/>
      <c r="G116" s="190"/>
      <c r="H116" s="190"/>
      <c r="J116" s="190"/>
      <c r="K116" s="141"/>
    </row>
    <row r="117" spans="1:11" ht="16.5" thickBot="1">
      <c r="A117" s="137"/>
      <c r="B117" s="184" t="s">
        <v>143</v>
      </c>
      <c r="C117" s="169"/>
      <c r="D117" s="189"/>
      <c r="E117" s="194">
        <f>-'Income Statement'!E36</f>
        <v>1209</v>
      </c>
      <c r="F117" s="194">
        <v>479</v>
      </c>
      <c r="G117" s="194">
        <f>-'Income Statement'!H36</f>
        <v>2156</v>
      </c>
      <c r="H117" s="194">
        <v>1218</v>
      </c>
      <c r="J117" s="193"/>
      <c r="K117" s="141"/>
    </row>
    <row r="118" spans="1:11" ht="16.5" thickTop="1">
      <c r="A118" s="137"/>
      <c r="B118" s="138"/>
      <c r="C118" s="138"/>
      <c r="D118" s="138"/>
      <c r="E118" s="141"/>
      <c r="F118" s="138"/>
      <c r="G118" s="141"/>
      <c r="H118" s="141"/>
      <c r="I118" s="141"/>
      <c r="J118" s="141"/>
      <c r="K118" s="141"/>
    </row>
    <row r="119" spans="1:11" ht="15.75">
      <c r="A119" s="137"/>
      <c r="B119" s="141" t="s">
        <v>215</v>
      </c>
      <c r="C119" s="141"/>
      <c r="D119" s="141"/>
      <c r="E119" s="141"/>
      <c r="F119" s="141"/>
      <c r="G119" s="141"/>
      <c r="H119" s="141"/>
      <c r="I119" s="141"/>
      <c r="J119" s="141"/>
      <c r="K119" s="141"/>
    </row>
    <row r="120" spans="1:11" ht="15.75">
      <c r="A120" s="137"/>
      <c r="B120" s="146" t="s">
        <v>216</v>
      </c>
      <c r="C120" s="141"/>
      <c r="D120" s="141"/>
      <c r="E120" s="141"/>
      <c r="F120" s="141"/>
      <c r="G120" s="141"/>
      <c r="H120" s="141"/>
      <c r="I120" s="141"/>
      <c r="J120" s="141"/>
      <c r="K120" s="141"/>
    </row>
    <row r="121" spans="1:11" ht="15.75">
      <c r="A121" s="137"/>
      <c r="B121" s="146"/>
      <c r="C121" s="141"/>
      <c r="D121" s="141"/>
      <c r="E121" s="141"/>
      <c r="F121" s="141"/>
      <c r="G121" s="141"/>
      <c r="H121" s="141"/>
      <c r="I121" s="141"/>
      <c r="J121" s="141"/>
      <c r="K121" s="141"/>
    </row>
    <row r="122" spans="1:11" ht="15.75">
      <c r="A122" s="137">
        <v>18</v>
      </c>
      <c r="B122" s="151" t="s">
        <v>176</v>
      </c>
      <c r="C122" s="142"/>
      <c r="D122" s="142"/>
      <c r="E122" s="142"/>
      <c r="F122" s="142"/>
      <c r="G122" s="143"/>
      <c r="H122" s="144"/>
      <c r="I122" s="143"/>
      <c r="J122" s="143"/>
      <c r="K122" s="144"/>
    </row>
    <row r="123" spans="1:11" ht="15.75">
      <c r="A123" s="137"/>
      <c r="B123" s="142" t="s">
        <v>177</v>
      </c>
      <c r="C123" s="142"/>
      <c r="D123" s="142"/>
      <c r="E123" s="142"/>
      <c r="F123" s="142"/>
      <c r="G123" s="143"/>
      <c r="H123" s="144"/>
      <c r="I123" s="143"/>
      <c r="J123" s="143"/>
      <c r="K123" s="144"/>
    </row>
    <row r="124" spans="1:11" ht="15.75">
      <c r="A124" s="137"/>
      <c r="B124" s="138"/>
      <c r="C124" s="138"/>
      <c r="D124" s="138"/>
      <c r="E124" s="138"/>
      <c r="F124" s="138"/>
      <c r="G124" s="141"/>
      <c r="H124" s="141"/>
      <c r="I124" s="141"/>
      <c r="J124" s="141"/>
      <c r="K124" s="141"/>
    </row>
    <row r="125" spans="1:11" ht="15.75">
      <c r="A125" s="137">
        <v>19</v>
      </c>
      <c r="B125" s="151" t="s">
        <v>26</v>
      </c>
      <c r="C125" s="186"/>
      <c r="D125" s="142"/>
      <c r="E125" s="142"/>
      <c r="F125" s="143"/>
      <c r="G125" s="143"/>
      <c r="H125" s="144"/>
      <c r="I125" s="143"/>
      <c r="J125" s="143"/>
      <c r="K125" s="141"/>
    </row>
    <row r="126" spans="1:11" ht="15.75">
      <c r="A126" s="137"/>
      <c r="B126" s="142" t="s">
        <v>250</v>
      </c>
      <c r="C126" s="152"/>
      <c r="D126" s="142"/>
      <c r="E126" s="142"/>
      <c r="F126" s="142"/>
      <c r="G126" s="143"/>
      <c r="H126" s="144"/>
      <c r="I126" s="143"/>
      <c r="J126" s="143"/>
      <c r="K126" s="144"/>
    </row>
    <row r="127" spans="1:11" ht="15.75">
      <c r="A127" s="137"/>
      <c r="B127" s="142"/>
      <c r="C127" s="141"/>
      <c r="D127" s="141"/>
      <c r="E127" s="141"/>
      <c r="F127" s="141"/>
      <c r="G127" s="141"/>
      <c r="H127" s="141"/>
      <c r="I127" s="141"/>
      <c r="J127" s="141"/>
      <c r="K127" s="141"/>
    </row>
    <row r="128" spans="1:11" ht="15.75">
      <c r="A128" s="137">
        <v>20</v>
      </c>
      <c r="B128" s="151" t="s">
        <v>27</v>
      </c>
      <c r="C128" s="141"/>
      <c r="D128" s="141"/>
      <c r="E128" s="141"/>
      <c r="F128" s="141"/>
      <c r="G128" s="141"/>
      <c r="H128" s="141"/>
      <c r="I128" s="141"/>
      <c r="J128" s="141"/>
      <c r="K128" s="141"/>
    </row>
    <row r="129" spans="1:11" ht="15.75">
      <c r="A129" s="137"/>
      <c r="B129" s="142"/>
      <c r="C129" s="141"/>
      <c r="D129" s="141"/>
      <c r="E129" s="141"/>
      <c r="F129" s="141"/>
      <c r="G129" s="141"/>
      <c r="H129" s="141"/>
      <c r="I129" s="141"/>
      <c r="J129" s="141"/>
      <c r="K129" s="141"/>
    </row>
    <row r="130" spans="1:11" ht="15.75">
      <c r="A130" s="137"/>
      <c r="B130" s="195" t="s">
        <v>251</v>
      </c>
      <c r="C130" s="149"/>
      <c r="D130" s="141"/>
      <c r="E130" s="141"/>
      <c r="F130" s="141"/>
      <c r="G130" s="141"/>
      <c r="H130" s="141"/>
      <c r="I130" s="141"/>
      <c r="J130" s="141"/>
      <c r="K130" s="141"/>
    </row>
    <row r="131" spans="1:11" ht="15.75">
      <c r="A131" s="137"/>
      <c r="B131" s="195"/>
      <c r="C131" s="149"/>
      <c r="D131" s="141"/>
      <c r="E131" s="141"/>
      <c r="F131" s="141"/>
      <c r="G131" s="141"/>
      <c r="H131" s="141"/>
      <c r="I131" s="141"/>
      <c r="J131" s="141"/>
      <c r="K131" s="141"/>
    </row>
    <row r="132" spans="1:11" ht="15.75">
      <c r="A132" s="137"/>
      <c r="B132" s="195"/>
      <c r="C132" s="149"/>
      <c r="D132" s="141"/>
      <c r="E132" s="141"/>
      <c r="F132" s="141"/>
      <c r="G132" s="141"/>
      <c r="H132" s="141"/>
      <c r="I132" s="141"/>
      <c r="J132" s="141"/>
      <c r="K132" s="141"/>
    </row>
    <row r="133" spans="1:11" ht="15.75">
      <c r="A133" s="137"/>
      <c r="B133" s="196" t="s">
        <v>68</v>
      </c>
      <c r="C133" s="197"/>
      <c r="D133" s="142"/>
      <c r="E133" s="142"/>
      <c r="F133" s="222">
        <v>7</v>
      </c>
      <c r="G133" s="143"/>
      <c r="H133" s="144"/>
      <c r="I133" s="143"/>
      <c r="J133" s="143"/>
      <c r="K133" s="144"/>
    </row>
    <row r="134" spans="1:11" ht="15.75">
      <c r="A134" s="137">
        <v>21</v>
      </c>
      <c r="B134" s="151" t="s">
        <v>31</v>
      </c>
      <c r="C134" s="152"/>
      <c r="D134" s="142"/>
      <c r="E134" s="142"/>
      <c r="F134" s="142"/>
      <c r="G134" s="143"/>
      <c r="H134" s="144"/>
      <c r="I134" s="143"/>
      <c r="J134" s="143"/>
      <c r="K134" s="144"/>
    </row>
    <row r="135" spans="1:11" ht="15.75">
      <c r="A135" s="137"/>
      <c r="B135" s="142" t="s">
        <v>260</v>
      </c>
      <c r="C135" s="152"/>
      <c r="D135" s="142"/>
      <c r="E135" s="142"/>
      <c r="F135" s="142"/>
      <c r="G135" s="143"/>
      <c r="H135" s="144"/>
      <c r="I135" s="143"/>
      <c r="J135" s="143"/>
      <c r="K135" s="144"/>
    </row>
    <row r="136" spans="1:11" ht="15.75">
      <c r="A136" s="137"/>
      <c r="B136" s="142"/>
      <c r="C136" s="152"/>
      <c r="D136" s="142"/>
      <c r="E136" s="142"/>
      <c r="F136" s="142"/>
      <c r="G136" s="172" t="s">
        <v>20</v>
      </c>
      <c r="H136" s="141"/>
      <c r="J136" s="172"/>
      <c r="K136" s="144"/>
    </row>
    <row r="137" spans="1:11" ht="15.75">
      <c r="A137" s="137"/>
      <c r="B137" s="142"/>
      <c r="C137" s="186" t="s">
        <v>44</v>
      </c>
      <c r="D137" s="142"/>
      <c r="E137" s="142"/>
      <c r="F137" s="142"/>
      <c r="G137" s="144"/>
      <c r="H137" s="141"/>
      <c r="J137" s="144"/>
      <c r="K137" s="144"/>
    </row>
    <row r="138" spans="1:11" ht="16.5" thickBot="1">
      <c r="A138" s="137"/>
      <c r="B138" s="142"/>
      <c r="C138" s="152"/>
      <c r="D138" s="142" t="s">
        <v>50</v>
      </c>
      <c r="E138" s="142" t="s">
        <v>47</v>
      </c>
      <c r="F138" s="142"/>
      <c r="G138" s="198">
        <v>273</v>
      </c>
      <c r="H138" s="141"/>
      <c r="J138" s="144"/>
      <c r="K138" s="144"/>
    </row>
    <row r="139" spans="1:11" ht="16.5" thickTop="1">
      <c r="A139" s="137"/>
      <c r="B139" s="142"/>
      <c r="C139" s="152"/>
      <c r="D139" s="142"/>
      <c r="E139" s="142"/>
      <c r="F139" s="142"/>
      <c r="G139" s="144"/>
      <c r="H139" s="141"/>
      <c r="J139" s="144"/>
      <c r="K139" s="144"/>
    </row>
    <row r="140" spans="1:11" ht="15.75">
      <c r="A140" s="137"/>
      <c r="B140" s="142"/>
      <c r="C140" s="186" t="s">
        <v>46</v>
      </c>
      <c r="D140" s="142"/>
      <c r="E140" s="142"/>
      <c r="F140" s="142"/>
      <c r="G140" s="144"/>
      <c r="H140" s="141"/>
      <c r="J140" s="144"/>
      <c r="K140" s="144"/>
    </row>
    <row r="141" spans="1:11" ht="15.75">
      <c r="A141" s="137"/>
      <c r="B141" s="142"/>
      <c r="C141" s="186"/>
      <c r="D141" s="142" t="s">
        <v>45</v>
      </c>
      <c r="E141" s="199" t="s">
        <v>54</v>
      </c>
      <c r="F141" s="142"/>
      <c r="G141" s="144">
        <v>475</v>
      </c>
      <c r="H141" s="141"/>
      <c r="J141" s="144"/>
      <c r="K141" s="144"/>
    </row>
    <row r="142" spans="1:11" ht="15.75">
      <c r="A142" s="137"/>
      <c r="B142" s="142"/>
      <c r="C142" s="152"/>
      <c r="D142" s="141"/>
      <c r="E142" s="142" t="s">
        <v>49</v>
      </c>
      <c r="F142" s="142"/>
      <c r="G142" s="144">
        <v>2000</v>
      </c>
      <c r="H142" s="141"/>
      <c r="J142" s="144"/>
      <c r="K142" s="144"/>
    </row>
    <row r="143" spans="1:11" ht="15.75">
      <c r="A143" s="137"/>
      <c r="B143" s="142"/>
      <c r="C143" s="152"/>
      <c r="D143" s="141"/>
      <c r="E143" s="142" t="s">
        <v>48</v>
      </c>
      <c r="F143" s="142"/>
      <c r="G143" s="200">
        <v>883</v>
      </c>
      <c r="H143" s="141"/>
      <c r="J143" s="144"/>
      <c r="K143" s="144"/>
    </row>
    <row r="144" spans="1:11" ht="15.75">
      <c r="A144" s="137"/>
      <c r="B144" s="142"/>
      <c r="C144" s="152"/>
      <c r="D144" s="141"/>
      <c r="E144" s="142"/>
      <c r="F144" s="142"/>
      <c r="G144" s="201">
        <f>SUM(G141:G143)</f>
        <v>3358</v>
      </c>
      <c r="H144" s="141"/>
      <c r="J144" s="144"/>
      <c r="K144" s="144"/>
    </row>
    <row r="145" spans="1:11" ht="15.75">
      <c r="A145" s="137"/>
      <c r="B145" s="142"/>
      <c r="C145" s="152"/>
      <c r="D145" s="142"/>
      <c r="E145" s="142"/>
      <c r="F145" s="142"/>
      <c r="G145" s="144"/>
      <c r="H145" s="141"/>
      <c r="J145" s="144"/>
      <c r="K145" s="144"/>
    </row>
    <row r="146" spans="1:11" ht="15.75">
      <c r="A146" s="137"/>
      <c r="B146" s="142"/>
      <c r="C146" s="152"/>
      <c r="D146" s="142" t="s">
        <v>50</v>
      </c>
      <c r="E146" s="142" t="s">
        <v>49</v>
      </c>
      <c r="F146" s="142"/>
      <c r="G146" s="144">
        <v>500</v>
      </c>
      <c r="H146" s="141"/>
      <c r="J146" s="144"/>
      <c r="K146" s="144"/>
    </row>
    <row r="147" spans="1:11" ht="15.75">
      <c r="A147" s="137"/>
      <c r="B147" s="142"/>
      <c r="C147" s="152"/>
      <c r="D147" s="142"/>
      <c r="E147" s="142" t="s">
        <v>48</v>
      </c>
      <c r="F147" s="142"/>
      <c r="G147" s="144">
        <v>76</v>
      </c>
      <c r="H147" s="141"/>
      <c r="J147" s="144"/>
      <c r="K147" s="144"/>
    </row>
    <row r="148" spans="1:11" ht="15.75">
      <c r="A148" s="137"/>
      <c r="B148" s="142"/>
      <c r="C148" s="152"/>
      <c r="D148" s="142"/>
      <c r="E148" s="142"/>
      <c r="F148" s="142"/>
      <c r="G148" s="201">
        <f>SUM(G146:G147)</f>
        <v>576</v>
      </c>
      <c r="H148" s="141"/>
      <c r="J148" s="144"/>
      <c r="K148" s="144"/>
    </row>
    <row r="149" spans="1:11" ht="15.75">
      <c r="A149" s="137"/>
      <c r="B149" s="142"/>
      <c r="C149" s="152"/>
      <c r="D149" s="142"/>
      <c r="E149" s="142"/>
      <c r="F149" s="142"/>
      <c r="G149" s="202"/>
      <c r="H149" s="141"/>
      <c r="J149" s="144"/>
      <c r="K149" s="144"/>
    </row>
    <row r="150" spans="1:11" ht="16.5" thickBot="1">
      <c r="A150" s="137"/>
      <c r="B150" s="142"/>
      <c r="C150" s="186" t="s">
        <v>146</v>
      </c>
      <c r="D150" s="142"/>
      <c r="E150" s="142"/>
      <c r="F150" s="142"/>
      <c r="G150" s="203">
        <f>G144+G148</f>
        <v>3934</v>
      </c>
      <c r="H150" s="141"/>
      <c r="J150" s="144"/>
      <c r="K150" s="144"/>
    </row>
    <row r="151" spans="1:11" ht="16.5" thickTop="1">
      <c r="A151" s="137"/>
      <c r="B151" s="154"/>
      <c r="C151" s="152"/>
      <c r="D151" s="142"/>
      <c r="E151" s="142"/>
      <c r="F151" s="142"/>
      <c r="G151" s="143"/>
      <c r="H151" s="144"/>
      <c r="I151" s="143"/>
      <c r="J151" s="143"/>
      <c r="K151" s="144"/>
    </row>
    <row r="152" spans="1:11" ht="15.75">
      <c r="A152" s="137">
        <v>22</v>
      </c>
      <c r="B152" s="180" t="s">
        <v>32</v>
      </c>
      <c r="C152" s="152"/>
      <c r="D152" s="142"/>
      <c r="E152" s="142"/>
      <c r="F152" s="142"/>
      <c r="G152" s="143"/>
      <c r="H152" s="144"/>
      <c r="I152" s="143"/>
      <c r="J152" s="143"/>
      <c r="K152" s="144"/>
    </row>
    <row r="153" spans="1:11" ht="15.75">
      <c r="A153" s="137"/>
      <c r="B153" s="142" t="s">
        <v>175</v>
      </c>
      <c r="C153" s="152"/>
      <c r="D153" s="142"/>
      <c r="E153" s="142"/>
      <c r="F153" s="142"/>
      <c r="G153" s="143"/>
      <c r="H153" s="144"/>
      <c r="I153" s="143"/>
      <c r="J153" s="143"/>
      <c r="K153" s="144"/>
    </row>
    <row r="154" spans="1:11" ht="15.75">
      <c r="A154" s="137"/>
      <c r="B154" s="142"/>
      <c r="C154" s="152"/>
      <c r="D154" s="142"/>
      <c r="E154" s="142"/>
      <c r="F154" s="142"/>
      <c r="G154" s="143"/>
      <c r="H154" s="144"/>
      <c r="I154" s="143"/>
      <c r="J154" s="143"/>
      <c r="K154" s="144"/>
    </row>
    <row r="155" spans="1:11" ht="15.75">
      <c r="A155" s="137">
        <v>23</v>
      </c>
      <c r="B155" s="151" t="s">
        <v>33</v>
      </c>
      <c r="C155" s="152"/>
      <c r="D155" s="142"/>
      <c r="E155" s="142"/>
      <c r="F155" s="142"/>
      <c r="G155" s="143"/>
      <c r="H155" s="144"/>
      <c r="I155" s="143"/>
      <c r="J155" s="143"/>
      <c r="K155" s="144"/>
    </row>
    <row r="156" spans="1:11" ht="15.75">
      <c r="A156" s="137"/>
      <c r="B156" s="142" t="s">
        <v>24</v>
      </c>
      <c r="C156" s="141"/>
      <c r="D156" s="142"/>
      <c r="E156" s="142"/>
      <c r="F156" s="142"/>
      <c r="G156" s="157"/>
      <c r="H156" s="157"/>
      <c r="I156" s="172" t="s">
        <v>68</v>
      </c>
      <c r="J156" s="172"/>
      <c r="K156" s="172"/>
    </row>
    <row r="157" spans="1:11" ht="15.75">
      <c r="A157" s="137"/>
      <c r="B157" s="154"/>
      <c r="C157" s="138"/>
      <c r="D157" s="138"/>
      <c r="E157" s="138"/>
      <c r="F157" s="138"/>
      <c r="G157" s="138"/>
      <c r="H157" s="138"/>
      <c r="I157" s="139"/>
      <c r="J157" s="139"/>
      <c r="K157" s="138"/>
    </row>
    <row r="158" spans="1:11" ht="15.75">
      <c r="A158" s="137">
        <v>24</v>
      </c>
      <c r="B158" s="151" t="s">
        <v>30</v>
      </c>
      <c r="C158" s="138"/>
      <c r="D158" s="138"/>
      <c r="E158" s="138"/>
      <c r="F158" s="138"/>
      <c r="G158" s="138"/>
      <c r="H158" s="138"/>
      <c r="I158" s="139"/>
      <c r="J158" s="139"/>
      <c r="K158" s="138"/>
    </row>
    <row r="159" spans="1:11" ht="15.75">
      <c r="A159" s="137"/>
      <c r="B159" s="142" t="s">
        <v>174</v>
      </c>
      <c r="C159" s="141"/>
      <c r="D159" s="141"/>
      <c r="E159" s="141"/>
      <c r="F159" s="141"/>
      <c r="G159" s="140"/>
      <c r="H159" s="141"/>
      <c r="I159" s="140"/>
      <c r="J159" s="140"/>
      <c r="K159" s="141"/>
    </row>
    <row r="160" spans="1:11" ht="15.75">
      <c r="A160" s="137"/>
      <c r="B160" s="142"/>
      <c r="C160" s="141"/>
      <c r="D160" s="141"/>
      <c r="E160" s="141"/>
      <c r="F160" s="141"/>
      <c r="G160" s="140"/>
      <c r="H160" s="141"/>
      <c r="I160" s="140"/>
      <c r="J160" s="140"/>
      <c r="K160" s="141"/>
    </row>
    <row r="161" spans="1:11" ht="15.75">
      <c r="A161" s="137">
        <v>25</v>
      </c>
      <c r="B161" s="140" t="s">
        <v>200</v>
      </c>
      <c r="C161" s="141"/>
      <c r="D161" s="141"/>
      <c r="E161" s="141"/>
      <c r="F161" s="141"/>
      <c r="G161" s="140"/>
      <c r="H161" s="141"/>
      <c r="I161" s="140"/>
      <c r="J161" s="140"/>
      <c r="K161" s="141"/>
    </row>
    <row r="162" spans="1:11" ht="15.75">
      <c r="A162" s="137"/>
      <c r="B162" s="140"/>
      <c r="C162" s="141"/>
      <c r="D162" s="141"/>
      <c r="E162" s="141"/>
      <c r="J162" s="188"/>
      <c r="K162" s="141"/>
    </row>
    <row r="163" spans="1:11" ht="15.75">
      <c r="A163" s="137"/>
      <c r="B163" s="140"/>
      <c r="C163" s="141"/>
      <c r="D163" s="141"/>
      <c r="E163" s="233" t="s">
        <v>1</v>
      </c>
      <c r="F163" s="233"/>
      <c r="G163" s="233" t="s">
        <v>2</v>
      </c>
      <c r="H163" s="233"/>
      <c r="I163" s="188"/>
      <c r="J163" s="188"/>
      <c r="K163" s="141"/>
    </row>
    <row r="164" spans="1:11" ht="15.75">
      <c r="A164" s="137"/>
      <c r="B164" s="140"/>
      <c r="C164" s="141"/>
      <c r="D164" s="141"/>
      <c r="E164" s="141"/>
      <c r="F164" s="159" t="s">
        <v>223</v>
      </c>
      <c r="G164" s="141"/>
      <c r="H164" s="159" t="s">
        <v>223</v>
      </c>
      <c r="J164" s="159"/>
      <c r="K164" s="141"/>
    </row>
    <row r="165" spans="1:11" ht="15.75">
      <c r="A165" s="137"/>
      <c r="B165" s="140"/>
      <c r="C165" s="141"/>
      <c r="D165" s="141"/>
      <c r="E165" s="190" t="s">
        <v>219</v>
      </c>
      <c r="F165" s="159" t="s">
        <v>220</v>
      </c>
      <c r="G165" s="190" t="s">
        <v>219</v>
      </c>
      <c r="H165" s="159" t="s">
        <v>220</v>
      </c>
      <c r="J165" s="159"/>
      <c r="K165" s="141"/>
    </row>
    <row r="166" spans="1:11" ht="15.75">
      <c r="A166" s="137"/>
      <c r="B166" s="140"/>
      <c r="C166" s="141"/>
      <c r="D166" s="141"/>
      <c r="E166" s="190" t="s">
        <v>220</v>
      </c>
      <c r="F166" s="159" t="s">
        <v>224</v>
      </c>
      <c r="G166" s="190" t="s">
        <v>220</v>
      </c>
      <c r="H166" s="159" t="s">
        <v>224</v>
      </c>
      <c r="J166" s="159"/>
      <c r="K166" s="141"/>
    </row>
    <row r="167" spans="1:11" ht="15.75">
      <c r="A167" s="137"/>
      <c r="B167" s="140"/>
      <c r="C167" s="141"/>
      <c r="D167" s="141"/>
      <c r="E167" s="190" t="s">
        <v>221</v>
      </c>
      <c r="F167" s="159" t="s">
        <v>221</v>
      </c>
      <c r="G167" s="190" t="s">
        <v>222</v>
      </c>
      <c r="H167" s="190" t="s">
        <v>225</v>
      </c>
      <c r="J167" s="159"/>
      <c r="K167" s="141"/>
    </row>
    <row r="168" spans="1:11" ht="15.75">
      <c r="A168" s="137"/>
      <c r="B168" s="141"/>
      <c r="C168" s="141"/>
      <c r="D168" s="141"/>
      <c r="E168" s="192" t="str">
        <f>+E114</f>
        <v>31/12/2003</v>
      </c>
      <c r="F168" s="192" t="str">
        <f>+F114</f>
        <v>31/12/2002</v>
      </c>
      <c r="G168" s="192" t="str">
        <f>+E168</f>
        <v>31/12/2003</v>
      </c>
      <c r="H168" s="192" t="str">
        <f>+F168</f>
        <v>31/12/2002</v>
      </c>
      <c r="J168" s="192"/>
      <c r="K168" s="141"/>
    </row>
    <row r="169" spans="1:11" ht="15.75">
      <c r="A169" s="137"/>
      <c r="B169" s="140" t="s">
        <v>201</v>
      </c>
      <c r="C169" s="141"/>
      <c r="D169" s="141"/>
      <c r="E169" s="204"/>
      <c r="F169" s="192"/>
      <c r="G169" s="204"/>
      <c r="H169" s="192"/>
      <c r="J169" s="192"/>
      <c r="K169" s="141"/>
    </row>
    <row r="170" spans="1:11" ht="15.75">
      <c r="A170" s="137"/>
      <c r="B170" s="141" t="s">
        <v>202</v>
      </c>
      <c r="C170" s="141"/>
      <c r="D170" s="141"/>
      <c r="E170" s="205">
        <f>+'Income Statement'!E41</f>
        <v>3173</v>
      </c>
      <c r="F170" s="205">
        <f>+'Income Statement'!G41</f>
        <v>355</v>
      </c>
      <c r="G170" s="205">
        <f>+'Income Statement'!H41</f>
        <v>19905</v>
      </c>
      <c r="H170" s="205">
        <f>+'Income Statement'!J41</f>
        <v>421</v>
      </c>
      <c r="J170" s="205"/>
      <c r="K170" s="141"/>
    </row>
    <row r="171" spans="1:11" ht="15.75">
      <c r="A171" s="137"/>
      <c r="B171" s="140"/>
      <c r="C171" s="141"/>
      <c r="D171" s="141"/>
      <c r="E171" s="205"/>
      <c r="F171" s="205"/>
      <c r="G171" s="205"/>
      <c r="H171" s="205"/>
      <c r="J171" s="205"/>
      <c r="K171" s="141"/>
    </row>
    <row r="172" spans="1:11" ht="15.75">
      <c r="A172" s="137"/>
      <c r="B172" s="141" t="s">
        <v>252</v>
      </c>
      <c r="C172" s="141"/>
      <c r="D172" s="141"/>
      <c r="E172" s="160">
        <v>40151</v>
      </c>
      <c r="F172" s="160">
        <v>40151</v>
      </c>
      <c r="G172" s="160">
        <v>40151</v>
      </c>
      <c r="H172" s="160">
        <v>40151</v>
      </c>
      <c r="J172" s="160"/>
      <c r="K172" s="141"/>
    </row>
    <row r="173" spans="1:11" ht="15.75">
      <c r="A173" s="137"/>
      <c r="B173" s="141" t="s">
        <v>253</v>
      </c>
      <c r="C173" s="141"/>
      <c r="D173" s="141"/>
      <c r="E173" s="160"/>
      <c r="F173" s="160"/>
      <c r="G173" s="160"/>
      <c r="H173" s="160"/>
      <c r="J173" s="160"/>
      <c r="K173" s="141"/>
    </row>
    <row r="174" spans="1:11" ht="15.75">
      <c r="A174" s="137"/>
      <c r="B174" s="140"/>
      <c r="C174" s="141"/>
      <c r="D174" s="141"/>
      <c r="E174" s="160"/>
      <c r="F174" s="160"/>
      <c r="G174" s="160"/>
      <c r="H174" s="160"/>
      <c r="J174" s="160"/>
      <c r="K174" s="141"/>
    </row>
    <row r="175" spans="1:11" ht="15.75">
      <c r="A175" s="137"/>
      <c r="B175" s="141" t="s">
        <v>203</v>
      </c>
      <c r="C175" s="141"/>
      <c r="D175" s="141"/>
      <c r="E175" s="206">
        <f>+E170/E172*100</f>
        <v>7.902667430450052</v>
      </c>
      <c r="F175" s="206">
        <f>+F170/F172*100</f>
        <v>0.8841622873651964</v>
      </c>
      <c r="G175" s="206">
        <f>+G170/G172*100</f>
        <v>49.57535304226545</v>
      </c>
      <c r="H175" s="206">
        <f>+H170/H172*100</f>
        <v>1.0485417548753455</v>
      </c>
      <c r="J175" s="206"/>
      <c r="K175" s="141"/>
    </row>
    <row r="176" spans="1:11" ht="15.75">
      <c r="A176" s="137"/>
      <c r="B176" s="140"/>
      <c r="C176" s="141"/>
      <c r="D176" s="141"/>
      <c r="E176" s="141"/>
      <c r="F176" s="160"/>
      <c r="G176" s="160"/>
      <c r="H176" s="160"/>
      <c r="I176" s="160"/>
      <c r="J176" s="160"/>
      <c r="K176" s="141"/>
    </row>
    <row r="177" spans="1:11" ht="15.75">
      <c r="A177" s="137"/>
      <c r="B177" s="140"/>
      <c r="C177" s="141"/>
      <c r="D177" s="141"/>
      <c r="E177" s="141"/>
      <c r="F177" s="160"/>
      <c r="G177" s="160"/>
      <c r="H177" s="160"/>
      <c r="I177" s="160"/>
      <c r="J177" s="160"/>
      <c r="K177" s="141"/>
    </row>
    <row r="178" spans="1:11" ht="15.75">
      <c r="A178" s="137"/>
      <c r="B178" s="141" t="s">
        <v>254</v>
      </c>
      <c r="C178" s="141"/>
      <c r="D178" s="141"/>
      <c r="E178" s="141"/>
      <c r="F178" s="160"/>
      <c r="G178" s="160"/>
      <c r="H178" s="160"/>
      <c r="I178" s="160"/>
      <c r="J178" s="160"/>
      <c r="K178" s="141"/>
    </row>
    <row r="179" spans="1:11" ht="15.75">
      <c r="A179" s="137"/>
      <c r="B179" s="141" t="s">
        <v>255</v>
      </c>
      <c r="C179" s="141"/>
      <c r="D179" s="141"/>
      <c r="E179" s="141"/>
      <c r="F179" s="160"/>
      <c r="G179" s="160"/>
      <c r="H179" s="160"/>
      <c r="I179" s="160"/>
      <c r="J179" s="160"/>
      <c r="K179" s="141"/>
    </row>
    <row r="180" spans="1:11" ht="15.75">
      <c r="A180" s="137"/>
      <c r="B180" s="209" t="s">
        <v>256</v>
      </c>
      <c r="C180" s="141"/>
      <c r="D180" s="141"/>
      <c r="E180" s="141"/>
      <c r="F180" s="160"/>
      <c r="G180" s="160"/>
      <c r="H180" s="160"/>
      <c r="I180" s="160"/>
      <c r="J180" s="160"/>
      <c r="K180" s="141"/>
    </row>
    <row r="181" spans="1:11" ht="15.75">
      <c r="A181" s="137"/>
      <c r="B181" s="141"/>
      <c r="C181" s="141"/>
      <c r="D181" s="141"/>
      <c r="E181" s="141"/>
      <c r="F181" s="160"/>
      <c r="G181" s="160"/>
      <c r="H181" s="160"/>
      <c r="I181" s="160"/>
      <c r="J181" s="160"/>
      <c r="K181" s="141"/>
    </row>
    <row r="182" spans="1:11" ht="15.75">
      <c r="A182" s="137"/>
      <c r="B182" s="141" t="s">
        <v>217</v>
      </c>
      <c r="C182" s="141"/>
      <c r="D182" s="141"/>
      <c r="E182" s="141"/>
      <c r="F182" s="141"/>
      <c r="G182" s="140"/>
      <c r="H182" s="141"/>
      <c r="I182" s="140"/>
      <c r="J182" s="140"/>
      <c r="K182" s="141"/>
    </row>
    <row r="183" spans="1:11" ht="15.75">
      <c r="A183" s="137"/>
      <c r="B183" s="141" t="s">
        <v>218</v>
      </c>
      <c r="C183" s="141"/>
      <c r="D183" s="141"/>
      <c r="E183" s="141"/>
      <c r="F183" s="141"/>
      <c r="G183" s="140"/>
      <c r="H183" s="141"/>
      <c r="I183" s="140"/>
      <c r="J183" s="140"/>
      <c r="K183" s="141"/>
    </row>
    <row r="184" spans="1:11" ht="15.75">
      <c r="A184" s="137"/>
      <c r="B184" s="141"/>
      <c r="C184" s="141"/>
      <c r="D184" s="141"/>
      <c r="E184" s="141"/>
      <c r="F184" s="141"/>
      <c r="G184" s="140"/>
      <c r="H184" s="141"/>
      <c r="I184" s="140"/>
      <c r="J184" s="140"/>
      <c r="K184" s="141"/>
    </row>
    <row r="185" spans="1:11" ht="15.75">
      <c r="A185" s="137"/>
      <c r="B185" s="138"/>
      <c r="C185" s="141"/>
      <c r="D185" s="199"/>
      <c r="E185" s="199"/>
      <c r="F185" s="199"/>
      <c r="G185" s="140"/>
      <c r="H185" s="141"/>
      <c r="I185" s="140"/>
      <c r="J185" s="140"/>
      <c r="K185" s="141"/>
    </row>
    <row r="186" spans="1:11" ht="15.75">
      <c r="A186" s="151" t="s">
        <v>23</v>
      </c>
      <c r="B186" s="138"/>
      <c r="C186" s="141"/>
      <c r="D186" s="199"/>
      <c r="E186" s="199"/>
      <c r="F186" s="199"/>
      <c r="G186" s="140"/>
      <c r="H186" s="141"/>
      <c r="I186" s="140"/>
      <c r="J186" s="140"/>
      <c r="K186" s="141"/>
    </row>
    <row r="187" spans="1:11" ht="15.75">
      <c r="A187" s="151"/>
      <c r="B187" s="138"/>
      <c r="C187" s="141"/>
      <c r="D187" s="199"/>
      <c r="E187" s="199"/>
      <c r="F187" s="199"/>
      <c r="G187" s="140"/>
      <c r="H187" s="141"/>
      <c r="I187" s="140"/>
      <c r="J187" s="140"/>
      <c r="K187" s="141"/>
    </row>
    <row r="188" spans="1:11" ht="15.75">
      <c r="A188" s="151"/>
      <c r="B188" s="138"/>
      <c r="C188" s="141"/>
      <c r="D188" s="199"/>
      <c r="E188" s="199"/>
      <c r="F188" s="199"/>
      <c r="G188" s="140"/>
      <c r="H188" s="141"/>
      <c r="I188" s="140"/>
      <c r="J188" s="140"/>
      <c r="K188" s="141"/>
    </row>
    <row r="189" spans="1:11" ht="15.75">
      <c r="A189" s="151"/>
      <c r="B189" s="138"/>
      <c r="C189" s="141"/>
      <c r="D189" s="199"/>
      <c r="E189" s="199"/>
      <c r="F189" s="199"/>
      <c r="G189" s="140"/>
      <c r="H189" s="141"/>
      <c r="I189" s="140"/>
      <c r="J189" s="140"/>
      <c r="K189" s="141"/>
    </row>
    <row r="190" spans="1:11" ht="15.75">
      <c r="A190" s="151"/>
      <c r="B190" s="138"/>
      <c r="C190" s="141"/>
      <c r="D190" s="199"/>
      <c r="E190" s="199"/>
      <c r="F190" s="199"/>
      <c r="G190" s="140"/>
      <c r="H190" s="141"/>
      <c r="I190" s="140"/>
      <c r="J190" s="140"/>
      <c r="K190" s="141"/>
    </row>
    <row r="191" spans="1:11" ht="15.75">
      <c r="A191" s="151"/>
      <c r="B191" s="141"/>
      <c r="C191" s="141"/>
      <c r="D191" s="141"/>
      <c r="E191" s="141"/>
      <c r="F191" s="141"/>
      <c r="G191" s="140"/>
      <c r="H191" s="141"/>
      <c r="I191" s="140"/>
      <c r="J191" s="140"/>
      <c r="K191" s="141"/>
    </row>
    <row r="192" spans="1:11" ht="15.75">
      <c r="A192" s="151"/>
      <c r="B192" s="141"/>
      <c r="C192" s="142"/>
      <c r="D192" s="207"/>
      <c r="E192" s="142"/>
      <c r="F192" s="142"/>
      <c r="G192" s="143"/>
      <c r="H192" s="144"/>
      <c r="I192" s="143"/>
      <c r="J192" s="143"/>
      <c r="K192" s="144"/>
    </row>
    <row r="193" spans="1:11" ht="15.75">
      <c r="A193" s="151" t="s">
        <v>107</v>
      </c>
      <c r="B193" s="141"/>
      <c r="C193" s="141"/>
      <c r="D193" s="199"/>
      <c r="E193" s="199"/>
      <c r="F193" s="199"/>
      <c r="G193" s="140"/>
      <c r="H193" s="141"/>
      <c r="I193" s="140"/>
      <c r="J193" s="140"/>
      <c r="K193" s="141"/>
    </row>
    <row r="194" spans="1:11" ht="15.75">
      <c r="A194" s="151" t="s">
        <v>197</v>
      </c>
      <c r="B194" s="141"/>
      <c r="C194" s="141"/>
      <c r="D194" s="141"/>
      <c r="E194" s="141"/>
      <c r="F194" s="141"/>
      <c r="G194" s="140"/>
      <c r="H194" s="141"/>
      <c r="I194" s="140"/>
      <c r="J194" s="140"/>
      <c r="K194" s="141"/>
    </row>
    <row r="195" spans="1:11" ht="15.75">
      <c r="A195" s="151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</row>
    <row r="196" spans="1:11" ht="15.75">
      <c r="A196" s="208" t="s">
        <v>261</v>
      </c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</row>
    <row r="197" spans="1:11" ht="15.75">
      <c r="A197" s="151"/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</row>
    <row r="198" spans="1:11" ht="15.75">
      <c r="A198" s="15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</row>
    <row r="199" spans="2:11" ht="15">
      <c r="B199" s="142"/>
      <c r="C199" s="141"/>
      <c r="D199" s="209"/>
      <c r="E199" s="141"/>
      <c r="F199" s="141">
        <v>8</v>
      </c>
      <c r="G199" s="141"/>
      <c r="H199" s="141"/>
      <c r="I199" s="141"/>
      <c r="J199" s="141"/>
      <c r="K199" s="141"/>
    </row>
  </sheetData>
  <mergeCells count="6">
    <mergeCell ref="B63:C63"/>
    <mergeCell ref="F108:G108"/>
    <mergeCell ref="G109:H109"/>
    <mergeCell ref="E163:F163"/>
    <mergeCell ref="G163:H163"/>
    <mergeCell ref="E109:F109"/>
  </mergeCells>
  <printOptions/>
  <pageMargins left="0" right="0" top="0.25" bottom="0.25" header="0.5" footer="0.5"/>
  <pageSetup horizontalDpi="600" verticalDpi="600" orientation="portrait" paperSize="9" scale="72" r:id="rId1"/>
  <rowBreaks count="2" manualBreakCount="2">
    <brk id="68" max="10" man="1"/>
    <brk id="133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Arab-Malaysian Corp.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AMCORP</dc:creator>
  <cp:keywords/>
  <dc:description/>
  <cp:lastModifiedBy>KV</cp:lastModifiedBy>
  <cp:lastPrinted>2004-02-18T01:35:12Z</cp:lastPrinted>
  <dcterms:created xsi:type="dcterms:W3CDTF">1999-11-03T09:53:03Z</dcterms:created>
  <dcterms:modified xsi:type="dcterms:W3CDTF">2003-05-26T10:10:53Z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